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\\research.files.med.harvard.edu\Neurobio\CoreyLab\Maryna\Sci Data paper PKHD1L1\Cell 6\+Cell_2_Step 7 (Statistics)\"/>
    </mc:Choice>
  </mc:AlternateContent>
  <xr:revisionPtr revIDLastSave="0" documentId="13_ncr:1_{7B54F36B-2A7B-4502-B0B0-D749873EED06}" xr6:coauthVersionLast="38" xr6:coauthVersionMax="38" xr10:uidLastSave="{00000000-0000-0000-0000-000000000000}"/>
  <bookViews>
    <workbookView xWindow="0" yWindow="0" windowWidth="38400" windowHeight="12480" xr2:uid="{00000000-000D-0000-FFFF-FFFF00000000}"/>
  </bookViews>
  <sheets>
    <sheet name="Cell 5 Gold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2" i="1" l="1"/>
  <c r="F41" i="1"/>
  <c r="F40" i="1"/>
  <c r="G40" i="1"/>
  <c r="H3" i="1"/>
  <c r="E40" i="1"/>
  <c r="F45" i="1" l="1"/>
  <c r="E45" i="1"/>
  <c r="G45" i="1" s="1"/>
  <c r="G2" i="1" s="1"/>
  <c r="H45" i="1" l="1"/>
  <c r="H40" i="1"/>
  <c r="E47" i="1"/>
  <c r="H47" i="1" s="1"/>
  <c r="F47" i="1" l="1"/>
  <c r="F46" i="1"/>
  <c r="G47" i="1"/>
  <c r="E46" i="1"/>
  <c r="E41" i="1"/>
  <c r="E42" i="1"/>
  <c r="G42" i="1"/>
  <c r="G41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27" i="1"/>
  <c r="J27" i="1"/>
  <c r="I27" i="1"/>
  <c r="H27" i="1"/>
  <c r="K26" i="1"/>
  <c r="J26" i="1"/>
  <c r="I26" i="1"/>
  <c r="H26" i="1"/>
  <c r="K25" i="1"/>
  <c r="J25" i="1"/>
  <c r="I25" i="1"/>
  <c r="H25" i="1"/>
  <c r="K24" i="1"/>
  <c r="J24" i="1"/>
  <c r="I24" i="1"/>
  <c r="H24" i="1"/>
  <c r="K23" i="1"/>
  <c r="J23" i="1"/>
  <c r="I23" i="1"/>
  <c r="H23" i="1"/>
  <c r="K22" i="1"/>
  <c r="J22" i="1"/>
  <c r="I22" i="1"/>
  <c r="H22" i="1"/>
  <c r="K21" i="1"/>
  <c r="J21" i="1"/>
  <c r="I21" i="1"/>
  <c r="H21" i="1"/>
  <c r="K20" i="1"/>
  <c r="J20" i="1"/>
  <c r="I20" i="1"/>
  <c r="H20" i="1"/>
  <c r="K19" i="1"/>
  <c r="J19" i="1"/>
  <c r="I19" i="1"/>
  <c r="H19" i="1"/>
  <c r="K18" i="1"/>
  <c r="J18" i="1"/>
  <c r="I18" i="1"/>
  <c r="H18" i="1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H5" i="1"/>
  <c r="H6" i="1"/>
  <c r="H7" i="1"/>
  <c r="H8" i="1"/>
  <c r="H9" i="1"/>
  <c r="H10" i="1"/>
  <c r="H11" i="1"/>
  <c r="H12" i="1"/>
  <c r="H13" i="1"/>
  <c r="H14" i="1"/>
  <c r="H4" i="1"/>
  <c r="I3" i="1"/>
  <c r="J3" i="1"/>
  <c r="K3" i="1"/>
  <c r="H42" i="1" l="1"/>
  <c r="G30" i="1"/>
  <c r="M31" i="1" s="1"/>
  <c r="R31" i="1" s="1"/>
  <c r="H41" i="1"/>
  <c r="G46" i="1"/>
  <c r="G17" i="1" s="1"/>
  <c r="H46" i="1"/>
  <c r="M8" i="1"/>
  <c r="R8" i="1" s="1"/>
  <c r="N12" i="1"/>
  <c r="P10" i="1"/>
  <c r="P6" i="1"/>
  <c r="N4" i="1"/>
  <c r="N3" i="1"/>
  <c r="M12" i="1"/>
  <c r="R12" i="1" s="1"/>
  <c r="P14" i="1"/>
  <c r="O13" i="1"/>
  <c r="S13" i="1" s="1"/>
  <c r="O9" i="1"/>
  <c r="S9" i="1" s="1"/>
  <c r="N8" i="1"/>
  <c r="O5" i="1"/>
  <c r="S5" i="1" s="1"/>
  <c r="P5" i="1"/>
  <c r="P13" i="1"/>
  <c r="P8" i="1"/>
  <c r="P12" i="1"/>
  <c r="P4" i="1"/>
  <c r="P7" i="1"/>
  <c r="P9" i="1"/>
  <c r="P11" i="1"/>
  <c r="M3" i="1"/>
  <c r="R3" i="1" s="1"/>
  <c r="M7" i="1"/>
  <c r="R7" i="1" s="1"/>
  <c r="N5" i="1"/>
  <c r="M11" i="1"/>
  <c r="R11" i="1" s="1"/>
  <c r="O14" i="1"/>
  <c r="S14" i="1" s="1"/>
  <c r="O10" i="1"/>
  <c r="S10" i="1" s="1"/>
  <c r="N9" i="1"/>
  <c r="O6" i="1"/>
  <c r="S6" i="1" s="1"/>
  <c r="M14" i="1"/>
  <c r="R14" i="1" s="1"/>
  <c r="M6" i="1"/>
  <c r="R6" i="1" s="1"/>
  <c r="O11" i="1"/>
  <c r="S11" i="1" s="1"/>
  <c r="O7" i="1"/>
  <c r="S7" i="1" s="1"/>
  <c r="M4" i="1"/>
  <c r="R4" i="1" s="1"/>
  <c r="N13" i="1"/>
  <c r="P3" i="1"/>
  <c r="M10" i="1"/>
  <c r="R10" i="1" s="1"/>
  <c r="N14" i="1"/>
  <c r="N10" i="1"/>
  <c r="N6" i="1"/>
  <c r="O3" i="1"/>
  <c r="S3" i="1" s="1"/>
  <c r="M13" i="1"/>
  <c r="R13" i="1" s="1"/>
  <c r="M9" i="1"/>
  <c r="R9" i="1" s="1"/>
  <c r="M5" i="1"/>
  <c r="R5" i="1" s="1"/>
  <c r="O12" i="1"/>
  <c r="S12" i="1" s="1"/>
  <c r="N11" i="1"/>
  <c r="O8" i="1"/>
  <c r="S8" i="1" s="1"/>
  <c r="N7" i="1"/>
  <c r="O4" i="1"/>
  <c r="S4" i="1" s="1"/>
  <c r="T6" i="1" l="1"/>
  <c r="O34" i="1"/>
  <c r="S34" i="1" s="1"/>
  <c r="T3" i="1"/>
  <c r="N35" i="1"/>
  <c r="M18" i="1"/>
  <c r="R18" i="1" s="1"/>
  <c r="O20" i="1"/>
  <c r="S20" i="1" s="1"/>
  <c r="M25" i="1"/>
  <c r="R25" i="1" s="1"/>
  <c r="P27" i="1"/>
  <c r="N25" i="1"/>
  <c r="O24" i="1"/>
  <c r="S24" i="1" s="1"/>
  <c r="N18" i="1"/>
  <c r="N26" i="1"/>
  <c r="N21" i="1"/>
  <c r="P21" i="1"/>
  <c r="M21" i="1"/>
  <c r="R21" i="1" s="1"/>
  <c r="P23" i="1"/>
  <c r="N22" i="1"/>
  <c r="T12" i="1"/>
  <c r="T8" i="1"/>
  <c r="T10" i="1"/>
  <c r="T9" i="1"/>
  <c r="P34" i="1"/>
  <c r="M24" i="1"/>
  <c r="R24" i="1" s="1"/>
  <c r="M20" i="1"/>
  <c r="R20" i="1" s="1"/>
  <c r="P18" i="1"/>
  <c r="O23" i="1"/>
  <c r="S23" i="1" s="1"/>
  <c r="O19" i="1"/>
  <c r="S19" i="1" s="1"/>
  <c r="O36" i="1"/>
  <c r="S36" i="1" s="1"/>
  <c r="O31" i="1"/>
  <c r="S31" i="1" s="1"/>
  <c r="M36" i="1"/>
  <c r="R36" i="1" s="1"/>
  <c r="N34" i="1"/>
  <c r="N24" i="1"/>
  <c r="N20" i="1"/>
  <c r="P25" i="1"/>
  <c r="P20" i="1"/>
  <c r="M27" i="1"/>
  <c r="R27" i="1" s="1"/>
  <c r="M23" i="1"/>
  <c r="R23" i="1" s="1"/>
  <c r="M19" i="1"/>
  <c r="R19" i="1" s="1"/>
  <c r="O26" i="1"/>
  <c r="S26" i="1" s="1"/>
  <c r="O22" i="1"/>
  <c r="S22" i="1" s="1"/>
  <c r="O18" i="1"/>
  <c r="S18" i="1" s="1"/>
  <c r="O35" i="1"/>
  <c r="S35" i="1" s="1"/>
  <c r="O27" i="1"/>
  <c r="S27" i="1" s="1"/>
  <c r="P36" i="1"/>
  <c r="N33" i="1"/>
  <c r="N27" i="1"/>
  <c r="N23" i="1"/>
  <c r="N19" i="1"/>
  <c r="P24" i="1"/>
  <c r="P19" i="1"/>
  <c r="M26" i="1"/>
  <c r="R26" i="1" s="1"/>
  <c r="M22" i="1"/>
  <c r="R22" i="1" s="1"/>
  <c r="P26" i="1"/>
  <c r="O25" i="1"/>
  <c r="S25" i="1" s="1"/>
  <c r="O21" i="1"/>
  <c r="S21" i="1" s="1"/>
  <c r="O32" i="1"/>
  <c r="S32" i="1" s="1"/>
  <c r="T4" i="1"/>
  <c r="P33" i="1"/>
  <c r="P22" i="1"/>
  <c r="T11" i="1"/>
  <c r="T14" i="1"/>
  <c r="M35" i="1"/>
  <c r="R35" i="1" s="1"/>
  <c r="M34" i="1"/>
  <c r="R34" i="1" s="1"/>
  <c r="P32" i="1"/>
  <c r="N32" i="1"/>
  <c r="M33" i="1"/>
  <c r="R33" i="1" s="1"/>
  <c r="O33" i="1"/>
  <c r="S33" i="1" s="1"/>
  <c r="N36" i="1"/>
  <c r="P35" i="1"/>
  <c r="P31" i="1"/>
  <c r="N31" i="1"/>
  <c r="M32" i="1"/>
  <c r="R32" i="1" s="1"/>
  <c r="T7" i="1"/>
  <c r="T13" i="1"/>
  <c r="T5" i="1"/>
  <c r="T25" i="1" l="1"/>
  <c r="T36" i="1"/>
  <c r="T35" i="1"/>
  <c r="T31" i="1"/>
  <c r="T34" i="1"/>
  <c r="T27" i="1"/>
  <c r="T26" i="1"/>
  <c r="T22" i="1"/>
  <c r="T23" i="1"/>
  <c r="T18" i="1"/>
  <c r="T21" i="1"/>
  <c r="T19" i="1"/>
  <c r="T24" i="1"/>
  <c r="T32" i="1"/>
  <c r="T33" i="1"/>
  <c r="T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Indzhykulian, Artur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13 segments\
CylinderHistogramRow2
table</t>
        </r>
      </text>
    </comment>
    <comment ref="V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HtRadRow2 table
</t>
        </r>
        <r>
          <rPr>
            <b/>
            <sz val="9"/>
            <color indexed="81"/>
            <rFont val="Tahoma"/>
            <family val="2"/>
          </rPr>
          <t>MAKE SURE to delete any remaining rows of data if you paste fewer stereocilia</t>
        </r>
      </text>
    </comment>
    <comment ref="Z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HtRadRow3 table
</t>
        </r>
      </text>
    </comment>
    <comment ref="A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HtRadRow4  table
</t>
        </r>
      </text>
    </comment>
    <comment ref="A16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11 segments\
CylinderHistogramRow3
table</t>
        </r>
      </text>
    </comment>
    <comment ref="A2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7 segments/
CylinderHistogramRow4
table</t>
        </r>
      </text>
    </comment>
    <comment ref="A38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AvgHeightAndRadius table</t>
        </r>
      </text>
    </comment>
  </commentList>
</comments>
</file>

<file path=xl/sharedStrings.xml><?xml version="1.0" encoding="utf-8"?>
<sst xmlns="http://schemas.openxmlformats.org/spreadsheetml/2006/main" count="131" uniqueCount="53">
  <si>
    <t>hist</t>
  </si>
  <si>
    <t>az_bin_1</t>
  </si>
  <si>
    <t>az_bin_2</t>
  </si>
  <si>
    <t>az_bin_3</t>
  </si>
  <si>
    <t>az_bin_4</t>
  </si>
  <si>
    <t>ht_bin_13</t>
  </si>
  <si>
    <t>ht_bin_12</t>
  </si>
  <si>
    <t>ht_bin_11</t>
  </si>
  <si>
    <t>ht_bin_10</t>
  </si>
  <si>
    <t>ht_bin_9</t>
  </si>
  <si>
    <t>ht_bin_8</t>
  </si>
  <si>
    <t>ht_bin_7</t>
  </si>
  <si>
    <t>ht_bin_6</t>
  </si>
  <si>
    <t>ht_bin_5</t>
  </si>
  <si>
    <t>ht_bin_4</t>
  </si>
  <si>
    <t>ht_bin_3</t>
  </si>
  <si>
    <t>ht_bin_2</t>
  </si>
  <si>
    <t>ht_bin_1</t>
  </si>
  <si>
    <t>row</t>
  </si>
  <si>
    <t>avg_height</t>
  </si>
  <si>
    <t>avg_radius</t>
  </si>
  <si>
    <t>id</t>
  </si>
  <si>
    <t>height</t>
  </si>
  <si>
    <t>radius</t>
  </si>
  <si>
    <t>Segm 12</t>
  </si>
  <si>
    <t>Segm 11</t>
  </si>
  <si>
    <t>Segm 10</t>
  </si>
  <si>
    <t>Segm 9</t>
  </si>
  <si>
    <t>Segm 8</t>
  </si>
  <si>
    <t>Segm 7</t>
  </si>
  <si>
    <t>Segm 6</t>
  </si>
  <si>
    <t>Segm 5</t>
  </si>
  <si>
    <t>Segm 4</t>
  </si>
  <si>
    <t>Segm 3</t>
  </si>
  <si>
    <t>Segm 2</t>
  </si>
  <si>
    <t>Segm 1</t>
  </si>
  <si>
    <t>n</t>
  </si>
  <si>
    <t>StDev</t>
  </si>
  <si>
    <t>AVG h, um</t>
  </si>
  <si>
    <t>Perimeter</t>
  </si>
  <si>
    <t>b1</t>
  </si>
  <si>
    <t>b2</t>
  </si>
  <si>
    <t>b3</t>
  </si>
  <si>
    <t>b4</t>
  </si>
  <si>
    <t>ST 1</t>
  </si>
  <si>
    <t>ST 2</t>
  </si>
  <si>
    <t>ST 3</t>
  </si>
  <si>
    <t>AVG r, um</t>
  </si>
  <si>
    <t>Sector area</t>
  </si>
  <si>
    <t>-</t>
  </si>
  <si>
    <t>side</t>
  </si>
  <si>
    <t>+</t>
  </si>
  <si>
    <t>id row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</si>
</sst>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Wingdings"/>
      <charset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2" borderId="0" xfId="0" applyFill="1" applyAlignment="1">
      <alignment horizontal="center" textRotation="90"/>
    </xf>
    <xf numFmtId="0" fontId="0" fillId="2" borderId="0" xfId="0" applyFill="1" applyAlignment="1">
      <alignment horizontal="center"/>
    </xf>
    <xf numFmtId="0" fontId="0" fillId="0" borderId="9" xfId="0" applyBorder="1"/>
    <xf numFmtId="165" fontId="0" fillId="0" borderId="10" xfId="0" applyNumberFormat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Border="1"/>
    <xf numFmtId="0" fontId="4" fillId="0" borderId="5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4" xfId="0" applyFont="1" applyBorder="1"/>
    <xf numFmtId="0" fontId="4" fillId="0" borderId="0" xfId="0" applyFont="1"/>
    <xf numFmtId="0" fontId="0" fillId="0" borderId="0" xfId="0" applyFont="1" applyBorder="1"/>
    <xf numFmtId="0" fontId="0" fillId="0" borderId="5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2" fontId="0" fillId="0" borderId="0" xfId="0" applyNumberFormat="1" applyFont="1" applyAlignment="1">
      <alignment horizontal="center"/>
    </xf>
    <xf numFmtId="0" fontId="0" fillId="0" borderId="4" xfId="0" applyFont="1" applyBorder="1"/>
    <xf numFmtId="0" fontId="0" fillId="0" borderId="6" xfId="0" applyFont="1" applyBorder="1"/>
    <xf numFmtId="0" fontId="0" fillId="0" borderId="0" xfId="0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7"/>
  <sheetViews>
    <sheetView tabSelected="1" workbookViewId="0">
      <selection activeCell="V1" sqref="V1"/>
    </sheetView>
  </sheetViews>
  <sheetFormatPr defaultRowHeight="15" x14ac:dyDescent="0.25"/>
  <cols>
    <col min="5" max="5" width="9.85546875" bestFit="1" customWidth="1"/>
    <col min="7" max="7" width="9.5703125" bestFit="1" customWidth="1"/>
    <col min="8" max="11" width="3.42578125" style="1" customWidth="1"/>
    <col min="12" max="12" width="1.7109375" style="1" customWidth="1"/>
    <col min="13" max="16" width="4.85546875" customWidth="1"/>
    <col min="17" max="17" width="1.7109375" style="1" customWidth="1"/>
    <col min="18" max="21" width="4" style="1" customWidth="1"/>
    <col min="22" max="22" width="3" bestFit="1" customWidth="1"/>
    <col min="23" max="24" width="9.28515625" bestFit="1" customWidth="1"/>
    <col min="25" max="25" width="3" customWidth="1"/>
    <col min="26" max="26" width="3" bestFit="1" customWidth="1"/>
    <col min="27" max="28" width="9.28515625" bestFit="1" customWidth="1"/>
    <col min="29" max="29" width="3.140625" customWidth="1"/>
    <col min="30" max="30" width="4" bestFit="1" customWidth="1"/>
    <col min="31" max="32" width="9.28515625" bestFit="1" customWidth="1"/>
    <col min="33" max="35" width="4" customWidth="1"/>
  </cols>
  <sheetData>
    <row r="1" spans="1:32" x14ac:dyDescent="0.25">
      <c r="A1" s="5" t="s">
        <v>0</v>
      </c>
      <c r="B1" s="6" t="s">
        <v>1</v>
      </c>
      <c r="C1" s="6" t="s">
        <v>2</v>
      </c>
      <c r="D1" s="6" t="s">
        <v>3</v>
      </c>
      <c r="E1" s="7" t="s">
        <v>4</v>
      </c>
      <c r="G1" s="12" t="s">
        <v>48</v>
      </c>
      <c r="V1" s="5" t="s">
        <v>52</v>
      </c>
      <c r="W1" s="6" t="s">
        <v>22</v>
      </c>
      <c r="X1" s="7" t="s">
        <v>23</v>
      </c>
      <c r="Z1" s="5" t="s">
        <v>21</v>
      </c>
      <c r="AA1" s="6" t="s">
        <v>22</v>
      </c>
      <c r="AB1" s="7" t="s">
        <v>23</v>
      </c>
      <c r="AD1" s="5" t="s">
        <v>21</v>
      </c>
      <c r="AE1" s="6" t="s">
        <v>22</v>
      </c>
      <c r="AF1" s="7" t="s">
        <v>23</v>
      </c>
    </row>
    <row r="2" spans="1:32" ht="15.75" thickBot="1" x14ac:dyDescent="0.3">
      <c r="A2" s="8" t="s">
        <v>5</v>
      </c>
      <c r="B2" s="17">
        <v>9</v>
      </c>
      <c r="C2" s="17">
        <v>11</v>
      </c>
      <c r="D2" s="17">
        <v>4</v>
      </c>
      <c r="E2" s="18">
        <v>5</v>
      </c>
      <c r="F2" s="27"/>
      <c r="G2" s="13">
        <f>E40/COUNTA(G3:G14)*G45/4</f>
        <v>2.2252478095371085E-2</v>
      </c>
      <c r="H2" s="1" t="s">
        <v>40</v>
      </c>
      <c r="I2" s="1" t="s">
        <v>41</v>
      </c>
      <c r="J2" s="1" t="s">
        <v>42</v>
      </c>
      <c r="K2" s="1" t="s">
        <v>43</v>
      </c>
      <c r="M2" s="14" t="s">
        <v>49</v>
      </c>
      <c r="N2" s="14" t="s">
        <v>50</v>
      </c>
      <c r="O2" s="14" t="s">
        <v>51</v>
      </c>
      <c r="P2" s="14" t="s">
        <v>50</v>
      </c>
      <c r="R2" s="1" t="s">
        <v>49</v>
      </c>
      <c r="S2" s="1" t="s">
        <v>51</v>
      </c>
      <c r="T2" s="1" t="s">
        <v>50</v>
      </c>
      <c r="V2" s="21">
        <v>1</v>
      </c>
      <c r="W2" s="17">
        <v>1.67128779333296</v>
      </c>
      <c r="X2" s="18">
        <v>7.9703881664389506E-2</v>
      </c>
      <c r="Y2" s="27"/>
      <c r="Z2" s="21">
        <v>40</v>
      </c>
      <c r="AA2" s="17">
        <v>1.52719244628547</v>
      </c>
      <c r="AB2" s="18">
        <v>7.9224601209192003E-2</v>
      </c>
      <c r="AC2" s="27"/>
      <c r="AD2" s="21">
        <v>77</v>
      </c>
      <c r="AE2" s="17">
        <v>1.1661959745789201</v>
      </c>
      <c r="AF2" s="18">
        <v>5.1329294958387298E-2</v>
      </c>
    </row>
    <row r="3" spans="1:32" x14ac:dyDescent="0.25">
      <c r="A3" s="8" t="s">
        <v>6</v>
      </c>
      <c r="B3" s="17">
        <v>18</v>
      </c>
      <c r="C3" s="17">
        <v>6</v>
      </c>
      <c r="D3" s="17">
        <v>9</v>
      </c>
      <c r="E3" s="18">
        <v>9</v>
      </c>
      <c r="F3" s="27"/>
      <c r="G3" t="s">
        <v>24</v>
      </c>
      <c r="H3" s="1">
        <f>B3+B2</f>
        <v>27</v>
      </c>
      <c r="I3" s="1">
        <f t="shared" ref="I3:K3" si="0">C3+C2</f>
        <v>17</v>
      </c>
      <c r="J3" s="1">
        <f t="shared" si="0"/>
        <v>13</v>
      </c>
      <c r="K3" s="1">
        <f t="shared" si="0"/>
        <v>14</v>
      </c>
      <c r="L3" s="10"/>
      <c r="M3" s="4">
        <f>H3/$G$2/$G$40</f>
        <v>34.667085981270667</v>
      </c>
      <c r="N3" s="4">
        <f t="shared" ref="N3:P3" si="1">I3/$G$2/$G$40</f>
        <v>21.827424506725972</v>
      </c>
      <c r="O3" s="4">
        <f t="shared" si="1"/>
        <v>16.691559916908098</v>
      </c>
      <c r="P3" s="4">
        <f t="shared" si="1"/>
        <v>17.975526064362565</v>
      </c>
      <c r="Q3" s="10"/>
      <c r="R3" s="4">
        <f>M3</f>
        <v>34.667085981270667</v>
      </c>
      <c r="S3" s="4">
        <f t="shared" ref="S3:S14" si="2">O3</f>
        <v>16.691559916908098</v>
      </c>
      <c r="T3" s="1">
        <f>(N3+P3)/2</f>
        <v>19.901475285544269</v>
      </c>
      <c r="V3" s="21">
        <v>2</v>
      </c>
      <c r="W3" s="17">
        <v>2.0694660118597898</v>
      </c>
      <c r="X3" s="18">
        <v>6.5628502163053104E-2</v>
      </c>
      <c r="Y3" s="27"/>
      <c r="Z3" s="21">
        <v>41</v>
      </c>
      <c r="AA3" s="17">
        <v>1.93141093798826</v>
      </c>
      <c r="AB3" s="18">
        <v>8.4270989265196106E-2</v>
      </c>
      <c r="AC3" s="27"/>
      <c r="AD3" s="21">
        <v>78</v>
      </c>
      <c r="AE3" s="17">
        <v>1.2638743796665299</v>
      </c>
      <c r="AF3" s="18">
        <v>5.5119597859027002E-2</v>
      </c>
    </row>
    <row r="4" spans="1:32" x14ac:dyDescent="0.25">
      <c r="A4" s="8" t="s">
        <v>7</v>
      </c>
      <c r="B4" s="17">
        <v>5</v>
      </c>
      <c r="C4" s="17">
        <v>4</v>
      </c>
      <c r="D4" s="17">
        <v>2</v>
      </c>
      <c r="E4" s="18">
        <v>5</v>
      </c>
      <c r="F4" s="27"/>
      <c r="G4" t="s">
        <v>25</v>
      </c>
      <c r="H4" s="1">
        <f>B4</f>
        <v>5</v>
      </c>
      <c r="I4" s="1">
        <f t="shared" ref="I4:K14" si="3">C4</f>
        <v>4</v>
      </c>
      <c r="J4" s="1">
        <f t="shared" si="3"/>
        <v>2</v>
      </c>
      <c r="K4" s="1">
        <f t="shared" si="3"/>
        <v>5</v>
      </c>
      <c r="L4" s="10"/>
      <c r="M4" s="4">
        <f t="shared" ref="M4:M13" si="4">H4/$G$2/$G$40</f>
        <v>6.4198307372723447</v>
      </c>
      <c r="N4" s="4">
        <f t="shared" ref="N4:N14" si="5">I4/$G$2/$G$40</f>
        <v>5.1358645898178761</v>
      </c>
      <c r="O4" s="4">
        <f t="shared" ref="O4:O14" si="6">J4/$G$2/$G$40</f>
        <v>2.567932294908938</v>
      </c>
      <c r="P4" s="4">
        <f t="shared" ref="P4:P14" si="7">K4/$G$2/$G$40</f>
        <v>6.4198307372723447</v>
      </c>
      <c r="Q4" s="10"/>
      <c r="R4" s="4">
        <f t="shared" ref="R4:R36" si="8">M4</f>
        <v>6.4198307372723447</v>
      </c>
      <c r="S4" s="4">
        <f t="shared" si="2"/>
        <v>2.567932294908938</v>
      </c>
      <c r="T4" s="1">
        <f t="shared" ref="T4:T36" si="9">(N4+P4)/2</f>
        <v>5.7778476635451099</v>
      </c>
      <c r="V4" s="21">
        <v>3</v>
      </c>
      <c r="W4" s="17">
        <v>2.32422161420148</v>
      </c>
      <c r="X4" s="18">
        <v>7.1109597142832798E-2</v>
      </c>
      <c r="Y4" s="27"/>
      <c r="Z4" s="21">
        <v>42</v>
      </c>
      <c r="AA4" s="17">
        <v>1.90119235089383</v>
      </c>
      <c r="AB4" s="18">
        <v>8.4627712952796003E-2</v>
      </c>
      <c r="AC4" s="27"/>
      <c r="AD4" s="21">
        <v>79</v>
      </c>
      <c r="AE4" s="17">
        <v>1.2720326723648501</v>
      </c>
      <c r="AF4" s="18">
        <v>5.5111979511428003E-2</v>
      </c>
    </row>
    <row r="5" spans="1:32" x14ac:dyDescent="0.25">
      <c r="A5" s="8" t="s">
        <v>8</v>
      </c>
      <c r="B5" s="17">
        <v>1</v>
      </c>
      <c r="C5" s="17">
        <v>3</v>
      </c>
      <c r="D5" s="17">
        <v>6</v>
      </c>
      <c r="E5" s="18">
        <v>2</v>
      </c>
      <c r="F5" s="27"/>
      <c r="G5" t="s">
        <v>26</v>
      </c>
      <c r="H5" s="1">
        <f t="shared" ref="H5:H14" si="10">B5</f>
        <v>1</v>
      </c>
      <c r="I5" s="1">
        <f t="shared" si="3"/>
        <v>3</v>
      </c>
      <c r="J5" s="1">
        <f t="shared" si="3"/>
        <v>6</v>
      </c>
      <c r="K5" s="1">
        <f t="shared" si="3"/>
        <v>2</v>
      </c>
      <c r="L5" s="10"/>
      <c r="M5" s="4">
        <f t="shared" si="4"/>
        <v>1.283966147454469</v>
      </c>
      <c r="N5" s="4">
        <f t="shared" si="5"/>
        <v>3.8518984423634071</v>
      </c>
      <c r="O5" s="4">
        <f t="shared" si="6"/>
        <v>7.7037968847268141</v>
      </c>
      <c r="P5" s="4">
        <f t="shared" si="7"/>
        <v>2.567932294908938</v>
      </c>
      <c r="Q5" s="10"/>
      <c r="R5" s="4">
        <f t="shared" si="8"/>
        <v>1.283966147454469</v>
      </c>
      <c r="S5" s="4">
        <f t="shared" si="2"/>
        <v>7.7037968847268141</v>
      </c>
      <c r="T5" s="1">
        <f t="shared" si="9"/>
        <v>3.2099153686361728</v>
      </c>
      <c r="V5" s="21">
        <v>4</v>
      </c>
      <c r="W5" s="17">
        <v>2.2666991922509498</v>
      </c>
      <c r="X5" s="18">
        <v>7.5148007800572694E-2</v>
      </c>
      <c r="Y5" s="27"/>
      <c r="Z5" s="21">
        <v>43</v>
      </c>
      <c r="AA5" s="17">
        <v>1.99348464143779</v>
      </c>
      <c r="AB5" s="18">
        <v>8.8730070062688002E-2</v>
      </c>
      <c r="AC5" s="27"/>
      <c r="AD5" s="21">
        <v>80</v>
      </c>
      <c r="AE5" s="17">
        <v>1.1912115209217899</v>
      </c>
      <c r="AF5" s="18">
        <v>4.6038339780650299E-2</v>
      </c>
    </row>
    <row r="6" spans="1:32" x14ac:dyDescent="0.25">
      <c r="A6" s="8" t="s">
        <v>9</v>
      </c>
      <c r="B6" s="17">
        <v>1</v>
      </c>
      <c r="C6" s="17">
        <v>0</v>
      </c>
      <c r="D6" s="17">
        <v>1</v>
      </c>
      <c r="E6" s="18">
        <v>4</v>
      </c>
      <c r="F6" s="27"/>
      <c r="G6" t="s">
        <v>27</v>
      </c>
      <c r="H6" s="1">
        <f t="shared" si="10"/>
        <v>1</v>
      </c>
      <c r="I6" s="1">
        <f t="shared" si="3"/>
        <v>0</v>
      </c>
      <c r="J6" s="1">
        <f t="shared" si="3"/>
        <v>1</v>
      </c>
      <c r="K6" s="1">
        <f t="shared" si="3"/>
        <v>4</v>
      </c>
      <c r="L6" s="10"/>
      <c r="M6" s="4">
        <f t="shared" si="4"/>
        <v>1.283966147454469</v>
      </c>
      <c r="N6" s="4">
        <f t="shared" si="5"/>
        <v>0</v>
      </c>
      <c r="O6" s="4">
        <f t="shared" si="6"/>
        <v>1.283966147454469</v>
      </c>
      <c r="P6" s="4">
        <f t="shared" si="7"/>
        <v>5.1358645898178761</v>
      </c>
      <c r="Q6" s="10"/>
      <c r="R6" s="4">
        <f t="shared" si="8"/>
        <v>1.283966147454469</v>
      </c>
      <c r="S6" s="4">
        <f t="shared" si="2"/>
        <v>1.283966147454469</v>
      </c>
      <c r="T6" s="1">
        <f t="shared" si="9"/>
        <v>2.567932294908938</v>
      </c>
      <c r="V6" s="21">
        <v>5</v>
      </c>
      <c r="W6" s="17">
        <v>2.32387053738685</v>
      </c>
      <c r="X6" s="18">
        <v>7.2079233054469102E-2</v>
      </c>
      <c r="Y6" s="27"/>
      <c r="Z6" s="21">
        <v>44</v>
      </c>
      <c r="AA6" s="17">
        <v>1.96923115267296</v>
      </c>
      <c r="AB6" s="18">
        <v>8.0142962897722103E-2</v>
      </c>
      <c r="AC6" s="27"/>
      <c r="AD6" s="21">
        <v>81</v>
      </c>
      <c r="AE6" s="17">
        <v>1.28187488017303</v>
      </c>
      <c r="AF6" s="18">
        <v>5.2949961050172002E-2</v>
      </c>
    </row>
    <row r="7" spans="1:32" x14ac:dyDescent="0.25">
      <c r="A7" s="8" t="s">
        <v>10</v>
      </c>
      <c r="B7" s="17">
        <v>1</v>
      </c>
      <c r="C7" s="17">
        <v>0</v>
      </c>
      <c r="D7" s="17">
        <v>1</v>
      </c>
      <c r="E7" s="18">
        <v>1</v>
      </c>
      <c r="F7" s="27"/>
      <c r="G7" t="s">
        <v>28</v>
      </c>
      <c r="H7" s="1">
        <f t="shared" si="10"/>
        <v>1</v>
      </c>
      <c r="I7" s="1">
        <f t="shared" si="3"/>
        <v>0</v>
      </c>
      <c r="J7" s="1">
        <f t="shared" si="3"/>
        <v>1</v>
      </c>
      <c r="K7" s="1">
        <f t="shared" si="3"/>
        <v>1</v>
      </c>
      <c r="L7" s="11"/>
      <c r="M7" s="4">
        <f t="shared" si="4"/>
        <v>1.283966147454469</v>
      </c>
      <c r="N7" s="4">
        <f t="shared" si="5"/>
        <v>0</v>
      </c>
      <c r="O7" s="4">
        <f t="shared" si="6"/>
        <v>1.283966147454469</v>
      </c>
      <c r="P7" s="4">
        <f t="shared" si="7"/>
        <v>1.283966147454469</v>
      </c>
      <c r="Q7" s="11"/>
      <c r="R7" s="4">
        <f t="shared" si="8"/>
        <v>1.283966147454469</v>
      </c>
      <c r="S7" s="4">
        <f t="shared" si="2"/>
        <v>1.283966147454469</v>
      </c>
      <c r="T7" s="1">
        <f t="shared" si="9"/>
        <v>0.64198307372723451</v>
      </c>
      <c r="V7" s="21">
        <v>6</v>
      </c>
      <c r="W7" s="17">
        <v>2.3438327938038301</v>
      </c>
      <c r="X7" s="18">
        <v>7.3339516527605203E-2</v>
      </c>
      <c r="Y7" s="27"/>
      <c r="Z7" s="21">
        <v>45</v>
      </c>
      <c r="AA7" s="17">
        <v>1.9336352937243699</v>
      </c>
      <c r="AB7" s="18">
        <v>8.0884961406977998E-2</v>
      </c>
      <c r="AC7" s="27"/>
      <c r="AD7" s="21">
        <v>82</v>
      </c>
      <c r="AE7" s="17">
        <v>1.2100329543452999</v>
      </c>
      <c r="AF7" s="18">
        <v>5.3438916965685798E-2</v>
      </c>
    </row>
    <row r="8" spans="1:32" x14ac:dyDescent="0.25">
      <c r="A8" s="8" t="s">
        <v>11</v>
      </c>
      <c r="B8" s="17">
        <v>0</v>
      </c>
      <c r="C8" s="17">
        <v>0</v>
      </c>
      <c r="D8" s="17">
        <v>0</v>
      </c>
      <c r="E8" s="18">
        <v>1</v>
      </c>
      <c r="F8" s="27"/>
      <c r="G8" t="s">
        <v>29</v>
      </c>
      <c r="H8" s="1">
        <f t="shared" si="10"/>
        <v>0</v>
      </c>
      <c r="I8" s="1">
        <f t="shared" si="3"/>
        <v>0</v>
      </c>
      <c r="J8" s="1">
        <f t="shared" si="3"/>
        <v>0</v>
      </c>
      <c r="K8" s="1">
        <f t="shared" si="3"/>
        <v>1</v>
      </c>
      <c r="L8" s="11"/>
      <c r="M8" s="4">
        <f t="shared" si="4"/>
        <v>0</v>
      </c>
      <c r="N8" s="4">
        <f t="shared" si="5"/>
        <v>0</v>
      </c>
      <c r="O8" s="4">
        <f t="shared" si="6"/>
        <v>0</v>
      </c>
      <c r="P8" s="4">
        <f t="shared" si="7"/>
        <v>1.283966147454469</v>
      </c>
      <c r="Q8" s="11"/>
      <c r="R8" s="4">
        <f t="shared" si="8"/>
        <v>0</v>
      </c>
      <c r="S8" s="4">
        <f t="shared" si="2"/>
        <v>0</v>
      </c>
      <c r="T8" s="1">
        <f t="shared" si="9"/>
        <v>0.64198307372723451</v>
      </c>
      <c r="V8" s="21">
        <v>7</v>
      </c>
      <c r="W8" s="17">
        <v>2.34472448242974</v>
      </c>
      <c r="X8" s="18">
        <v>7.6018751736111195E-2</v>
      </c>
      <c r="Y8" s="27"/>
      <c r="Z8" s="21">
        <v>46</v>
      </c>
      <c r="AA8" s="17">
        <v>1.9237671716271501</v>
      </c>
      <c r="AB8" s="18">
        <v>7.7916368723483995E-2</v>
      </c>
      <c r="AC8" s="27"/>
      <c r="AD8" s="21">
        <v>83</v>
      </c>
      <c r="AE8" s="17">
        <v>1.2549852093949201</v>
      </c>
      <c r="AF8" s="18">
        <v>5.7782287587805702E-2</v>
      </c>
    </row>
    <row r="9" spans="1:32" x14ac:dyDescent="0.25">
      <c r="A9" s="8" t="s">
        <v>12</v>
      </c>
      <c r="B9" s="17">
        <v>0</v>
      </c>
      <c r="C9" s="17">
        <v>0</v>
      </c>
      <c r="D9" s="17">
        <v>0</v>
      </c>
      <c r="E9" s="18">
        <v>0</v>
      </c>
      <c r="F9" s="27"/>
      <c r="G9" t="s">
        <v>30</v>
      </c>
      <c r="H9" s="1">
        <f t="shared" si="10"/>
        <v>0</v>
      </c>
      <c r="I9" s="1">
        <f t="shared" si="3"/>
        <v>0</v>
      </c>
      <c r="J9" s="1">
        <f t="shared" si="3"/>
        <v>0</v>
      </c>
      <c r="K9" s="1">
        <f t="shared" si="3"/>
        <v>0</v>
      </c>
      <c r="L9" s="11"/>
      <c r="M9" s="4">
        <f t="shared" si="4"/>
        <v>0</v>
      </c>
      <c r="N9" s="4">
        <f t="shared" si="5"/>
        <v>0</v>
      </c>
      <c r="O9" s="4">
        <f t="shared" si="6"/>
        <v>0</v>
      </c>
      <c r="P9" s="4">
        <f t="shared" si="7"/>
        <v>0</v>
      </c>
      <c r="Q9" s="11"/>
      <c r="R9" s="4">
        <f t="shared" si="8"/>
        <v>0</v>
      </c>
      <c r="S9" s="4">
        <f t="shared" si="2"/>
        <v>0</v>
      </c>
      <c r="T9" s="1">
        <f t="shared" si="9"/>
        <v>0</v>
      </c>
      <c r="V9" s="21">
        <v>8</v>
      </c>
      <c r="W9" s="17">
        <v>2.3406433595223501</v>
      </c>
      <c r="X9" s="18">
        <v>6.9966003368198595E-2</v>
      </c>
      <c r="Y9" s="27"/>
      <c r="Z9" s="21">
        <v>47</v>
      </c>
      <c r="AA9" s="17">
        <v>1.9060657351822099</v>
      </c>
      <c r="AB9" s="18">
        <v>7.7334397128396598E-2</v>
      </c>
      <c r="AC9" s="27"/>
      <c r="AD9" s="21">
        <v>84</v>
      </c>
      <c r="AE9" s="17">
        <v>1.3332585809667501</v>
      </c>
      <c r="AF9" s="18">
        <v>5.4725233495520102E-2</v>
      </c>
    </row>
    <row r="10" spans="1:32" x14ac:dyDescent="0.25">
      <c r="A10" s="8" t="s">
        <v>13</v>
      </c>
      <c r="B10" s="17">
        <v>0</v>
      </c>
      <c r="C10" s="17">
        <v>0</v>
      </c>
      <c r="D10" s="17">
        <v>1</v>
      </c>
      <c r="E10" s="18">
        <v>0</v>
      </c>
      <c r="F10" s="27"/>
      <c r="G10" t="s">
        <v>31</v>
      </c>
      <c r="H10" s="1">
        <f t="shared" si="10"/>
        <v>0</v>
      </c>
      <c r="I10" s="1">
        <f t="shared" si="3"/>
        <v>0</v>
      </c>
      <c r="J10" s="1">
        <f t="shared" si="3"/>
        <v>1</v>
      </c>
      <c r="K10" s="1">
        <f t="shared" si="3"/>
        <v>0</v>
      </c>
      <c r="L10" s="11"/>
      <c r="M10" s="4">
        <f t="shared" si="4"/>
        <v>0</v>
      </c>
      <c r="N10" s="4">
        <f t="shared" si="5"/>
        <v>0</v>
      </c>
      <c r="O10" s="4">
        <f t="shared" si="6"/>
        <v>1.283966147454469</v>
      </c>
      <c r="P10" s="4">
        <f t="shared" si="7"/>
        <v>0</v>
      </c>
      <c r="Q10" s="11"/>
      <c r="R10" s="4">
        <f t="shared" si="8"/>
        <v>0</v>
      </c>
      <c r="S10" s="4">
        <f t="shared" si="2"/>
        <v>1.283966147454469</v>
      </c>
      <c r="T10" s="1">
        <f t="shared" si="9"/>
        <v>0</v>
      </c>
      <c r="V10" s="21">
        <v>9</v>
      </c>
      <c r="W10" s="17">
        <v>2.3399010814848098</v>
      </c>
      <c r="X10" s="18">
        <v>7.1865371909364401E-2</v>
      </c>
      <c r="Y10" s="27"/>
      <c r="Z10" s="21">
        <v>48</v>
      </c>
      <c r="AA10" s="17">
        <v>1.8867656658170799</v>
      </c>
      <c r="AB10" s="18">
        <v>7.5703739349294405E-2</v>
      </c>
      <c r="AC10" s="27"/>
      <c r="AD10" s="21">
        <v>85</v>
      </c>
      <c r="AE10" s="17">
        <v>1.2381977796283701</v>
      </c>
      <c r="AF10" s="18">
        <v>5.3024962000204602E-2</v>
      </c>
    </row>
    <row r="11" spans="1:32" x14ac:dyDescent="0.25">
      <c r="A11" s="8" t="s">
        <v>14</v>
      </c>
      <c r="B11" s="17">
        <v>0</v>
      </c>
      <c r="C11" s="17">
        <v>0</v>
      </c>
      <c r="D11" s="17">
        <v>0</v>
      </c>
      <c r="E11" s="18">
        <v>0</v>
      </c>
      <c r="F11" s="27"/>
      <c r="G11" t="s">
        <v>32</v>
      </c>
      <c r="H11" s="1">
        <f t="shared" si="10"/>
        <v>0</v>
      </c>
      <c r="I11" s="1">
        <f t="shared" si="3"/>
        <v>0</v>
      </c>
      <c r="J11" s="1">
        <f t="shared" si="3"/>
        <v>0</v>
      </c>
      <c r="K11" s="1">
        <f t="shared" si="3"/>
        <v>0</v>
      </c>
      <c r="L11" s="11"/>
      <c r="M11" s="4">
        <f t="shared" si="4"/>
        <v>0</v>
      </c>
      <c r="N11" s="4">
        <f t="shared" si="5"/>
        <v>0</v>
      </c>
      <c r="O11" s="4">
        <f t="shared" si="6"/>
        <v>0</v>
      </c>
      <c r="P11" s="4">
        <f t="shared" si="7"/>
        <v>0</v>
      </c>
      <c r="Q11" s="11"/>
      <c r="R11" s="4">
        <f t="shared" si="8"/>
        <v>0</v>
      </c>
      <c r="S11" s="4">
        <f t="shared" si="2"/>
        <v>0</v>
      </c>
      <c r="T11" s="1">
        <f t="shared" si="9"/>
        <v>0</v>
      </c>
      <c r="V11" s="21">
        <v>10</v>
      </c>
      <c r="W11" s="17">
        <v>2.3294711558868202</v>
      </c>
      <c r="X11" s="18">
        <v>7.7183564641850499E-2</v>
      </c>
      <c r="Y11" s="27"/>
      <c r="Z11" s="21">
        <v>49</v>
      </c>
      <c r="AA11" s="17">
        <v>1.93498853572423</v>
      </c>
      <c r="AB11" s="18">
        <v>8.3123492227274595E-2</v>
      </c>
      <c r="AC11" s="27"/>
      <c r="AD11" s="21">
        <v>86</v>
      </c>
      <c r="AE11" s="17">
        <v>1.31598118682552</v>
      </c>
      <c r="AF11" s="18">
        <v>6.4667134546726304E-2</v>
      </c>
    </row>
    <row r="12" spans="1:32" x14ac:dyDescent="0.25">
      <c r="A12" s="8" t="s">
        <v>15</v>
      </c>
      <c r="B12" s="17">
        <v>0</v>
      </c>
      <c r="C12" s="17">
        <v>0</v>
      </c>
      <c r="D12" s="17">
        <v>0</v>
      </c>
      <c r="E12" s="18">
        <v>1</v>
      </c>
      <c r="F12" s="27"/>
      <c r="G12" t="s">
        <v>33</v>
      </c>
      <c r="H12" s="1">
        <f t="shared" si="10"/>
        <v>0</v>
      </c>
      <c r="I12" s="1">
        <f t="shared" si="3"/>
        <v>0</v>
      </c>
      <c r="J12" s="1">
        <f t="shared" si="3"/>
        <v>0</v>
      </c>
      <c r="K12" s="1">
        <f t="shared" si="3"/>
        <v>1</v>
      </c>
      <c r="L12" s="11"/>
      <c r="M12" s="4">
        <f t="shared" si="4"/>
        <v>0</v>
      </c>
      <c r="N12" s="4">
        <f t="shared" si="5"/>
        <v>0</v>
      </c>
      <c r="O12" s="4">
        <f t="shared" si="6"/>
        <v>0</v>
      </c>
      <c r="P12" s="4">
        <f t="shared" si="7"/>
        <v>1.283966147454469</v>
      </c>
      <c r="Q12" s="11"/>
      <c r="R12" s="4">
        <f t="shared" si="8"/>
        <v>0</v>
      </c>
      <c r="S12" s="4">
        <f t="shared" si="2"/>
        <v>0</v>
      </c>
      <c r="T12" s="1">
        <f t="shared" si="9"/>
        <v>0.64198307372723451</v>
      </c>
      <c r="V12" s="21">
        <v>11</v>
      </c>
      <c r="W12" s="17">
        <v>2.33753416503429</v>
      </c>
      <c r="X12" s="18">
        <v>7.0776194558519495E-2</v>
      </c>
      <c r="Y12" s="27"/>
      <c r="Z12" s="21">
        <v>50</v>
      </c>
      <c r="AA12" s="17">
        <v>1.99042727974636</v>
      </c>
      <c r="AB12" s="18">
        <v>8.4113971282500699E-2</v>
      </c>
      <c r="AC12" s="27"/>
      <c r="AD12" s="21">
        <v>87</v>
      </c>
      <c r="AE12" s="17">
        <v>1.28457981375135</v>
      </c>
      <c r="AF12" s="18">
        <v>6.0019920011421299E-2</v>
      </c>
    </row>
    <row r="13" spans="1:32" x14ac:dyDescent="0.25">
      <c r="A13" s="8" t="s">
        <v>16</v>
      </c>
      <c r="B13" s="17">
        <v>0</v>
      </c>
      <c r="C13" s="17">
        <v>0</v>
      </c>
      <c r="D13" s="17">
        <v>0</v>
      </c>
      <c r="E13" s="18">
        <v>0</v>
      </c>
      <c r="F13" s="27"/>
      <c r="G13" t="s">
        <v>34</v>
      </c>
      <c r="H13" s="1">
        <f t="shared" si="10"/>
        <v>0</v>
      </c>
      <c r="I13" s="1">
        <f t="shared" si="3"/>
        <v>0</v>
      </c>
      <c r="J13" s="1">
        <f t="shared" si="3"/>
        <v>0</v>
      </c>
      <c r="K13" s="1">
        <f t="shared" si="3"/>
        <v>0</v>
      </c>
      <c r="L13" s="11"/>
      <c r="M13" s="4">
        <f t="shared" si="4"/>
        <v>0</v>
      </c>
      <c r="N13" s="4">
        <f t="shared" si="5"/>
        <v>0</v>
      </c>
      <c r="O13" s="4">
        <f t="shared" si="6"/>
        <v>0</v>
      </c>
      <c r="P13" s="4">
        <f t="shared" si="7"/>
        <v>0</v>
      </c>
      <c r="Q13" s="11"/>
      <c r="R13" s="4">
        <f t="shared" si="8"/>
        <v>0</v>
      </c>
      <c r="S13" s="4">
        <f t="shared" si="2"/>
        <v>0</v>
      </c>
      <c r="T13" s="1">
        <f t="shared" si="9"/>
        <v>0</v>
      </c>
      <c r="V13" s="21">
        <v>12</v>
      </c>
      <c r="W13" s="17">
        <v>2.4431553081605801</v>
      </c>
      <c r="X13" s="18">
        <v>7.87909747496357E-2</v>
      </c>
      <c r="Y13" s="27"/>
      <c r="Z13" s="21">
        <v>51</v>
      </c>
      <c r="AA13" s="17">
        <v>1.94839431206998</v>
      </c>
      <c r="AB13" s="18">
        <v>8.4913790178372403E-2</v>
      </c>
      <c r="AC13" s="27"/>
      <c r="AD13" s="21">
        <v>88</v>
      </c>
      <c r="AE13" s="17">
        <v>1.2329808863163201</v>
      </c>
      <c r="AF13" s="18">
        <v>5.6390355623607002E-2</v>
      </c>
    </row>
    <row r="14" spans="1:32" ht="15.75" thickBot="1" x14ac:dyDescent="0.3">
      <c r="A14" s="9" t="s">
        <v>17</v>
      </c>
      <c r="B14" s="19">
        <v>0</v>
      </c>
      <c r="C14" s="19">
        <v>0</v>
      </c>
      <c r="D14" s="19">
        <v>0</v>
      </c>
      <c r="E14" s="20">
        <v>0</v>
      </c>
      <c r="F14" s="27"/>
      <c r="G14" t="s">
        <v>35</v>
      </c>
      <c r="H14" s="1">
        <f t="shared" si="10"/>
        <v>0</v>
      </c>
      <c r="I14" s="1">
        <f t="shared" si="3"/>
        <v>0</v>
      </c>
      <c r="J14" s="1">
        <f t="shared" si="3"/>
        <v>0</v>
      </c>
      <c r="K14" s="1">
        <f t="shared" si="3"/>
        <v>0</v>
      </c>
      <c r="L14" s="11"/>
      <c r="M14" s="4">
        <f>H14/$G$2/$G$40</f>
        <v>0</v>
      </c>
      <c r="N14" s="4">
        <f t="shared" si="5"/>
        <v>0</v>
      </c>
      <c r="O14" s="4">
        <f t="shared" si="6"/>
        <v>0</v>
      </c>
      <c r="P14" s="4">
        <f t="shared" si="7"/>
        <v>0</v>
      </c>
      <c r="Q14" s="11"/>
      <c r="R14" s="4">
        <f t="shared" si="8"/>
        <v>0</v>
      </c>
      <c r="S14" s="4">
        <f t="shared" si="2"/>
        <v>0</v>
      </c>
      <c r="T14" s="1">
        <f t="shared" si="9"/>
        <v>0</v>
      </c>
      <c r="V14" s="21">
        <v>13</v>
      </c>
      <c r="W14" s="17">
        <v>2.3182639495753001</v>
      </c>
      <c r="X14" s="18">
        <v>7.5330898402897903E-2</v>
      </c>
      <c r="Y14" s="27"/>
      <c r="Z14" s="21">
        <v>52</v>
      </c>
      <c r="AA14" s="17">
        <v>1.9169406071450801</v>
      </c>
      <c r="AB14" s="18">
        <v>8.0032872227816104E-2</v>
      </c>
      <c r="AC14" s="27"/>
      <c r="AD14" s="21">
        <v>89</v>
      </c>
      <c r="AE14" s="17">
        <v>1.20548135560402</v>
      </c>
      <c r="AF14" s="18">
        <v>6.2997653825083003E-2</v>
      </c>
    </row>
    <row r="15" spans="1:32" ht="15.75" thickBot="1" x14ac:dyDescent="0.3">
      <c r="B15" s="27"/>
      <c r="C15" s="27"/>
      <c r="D15" s="27"/>
      <c r="E15" s="27"/>
      <c r="F15" s="27"/>
      <c r="L15" s="11"/>
      <c r="Q15" s="11"/>
      <c r="R15" s="4"/>
      <c r="S15" s="4"/>
      <c r="V15" s="21">
        <v>14</v>
      </c>
      <c r="W15" s="17">
        <v>2.3274701477803599</v>
      </c>
      <c r="X15" s="18">
        <v>7.4187512073296297E-2</v>
      </c>
      <c r="Y15" s="27"/>
      <c r="Z15" s="21">
        <v>53</v>
      </c>
      <c r="AA15" s="17">
        <v>1.9148002678731599</v>
      </c>
      <c r="AB15" s="18">
        <v>7.9059664598701895E-2</v>
      </c>
      <c r="AC15" s="27"/>
      <c r="AD15" s="21">
        <v>90</v>
      </c>
      <c r="AE15" s="17">
        <v>1.37359007762569</v>
      </c>
      <c r="AF15" s="18">
        <v>6.3733921194596393E-2</v>
      </c>
    </row>
    <row r="16" spans="1:32" x14ac:dyDescent="0.25">
      <c r="A16" s="5" t="s">
        <v>0</v>
      </c>
      <c r="B16" s="28" t="s">
        <v>1</v>
      </c>
      <c r="C16" s="28" t="s">
        <v>2</v>
      </c>
      <c r="D16" s="28" t="s">
        <v>3</v>
      </c>
      <c r="E16" s="29" t="s">
        <v>4</v>
      </c>
      <c r="F16" s="27"/>
      <c r="G16" s="12" t="s">
        <v>48</v>
      </c>
      <c r="L16" s="11"/>
      <c r="Q16" s="11"/>
      <c r="R16" s="4"/>
      <c r="S16" s="4"/>
      <c r="V16" s="21">
        <v>15</v>
      </c>
      <c r="W16" s="17">
        <v>2.2618272058447699</v>
      </c>
      <c r="X16" s="18">
        <v>7.2122477266697294E-2</v>
      </c>
      <c r="Y16" s="27"/>
      <c r="Z16" s="21">
        <v>54</v>
      </c>
      <c r="AA16" s="17">
        <v>1.9323879975879199</v>
      </c>
      <c r="AB16" s="18">
        <v>8.4361806126760502E-2</v>
      </c>
      <c r="AC16" s="27"/>
      <c r="AD16" s="21">
        <v>91</v>
      </c>
      <c r="AE16" s="17">
        <v>1.3422316732949999</v>
      </c>
      <c r="AF16" s="18">
        <v>5.6702825928740902E-2</v>
      </c>
    </row>
    <row r="17" spans="1:32" ht="15.75" thickBot="1" x14ac:dyDescent="0.3">
      <c r="A17" s="8" t="s">
        <v>7</v>
      </c>
      <c r="B17" s="17">
        <v>9</v>
      </c>
      <c r="C17" s="17">
        <v>1</v>
      </c>
      <c r="D17" s="17">
        <v>0</v>
      </c>
      <c r="E17" s="18">
        <v>6</v>
      </c>
      <c r="F17" s="27"/>
      <c r="G17" s="13">
        <f>E41/COUNTA(G18:G27)*G46/4</f>
        <v>2.4836045869286116E-2</v>
      </c>
      <c r="H17" s="1" t="s">
        <v>40</v>
      </c>
      <c r="I17" s="1" t="s">
        <v>41</v>
      </c>
      <c r="J17" s="1" t="s">
        <v>42</v>
      </c>
      <c r="K17" s="1" t="s">
        <v>43</v>
      </c>
      <c r="L17" s="11"/>
      <c r="M17" s="14" t="s">
        <v>49</v>
      </c>
      <c r="N17" s="14" t="s">
        <v>50</v>
      </c>
      <c r="O17" s="14" t="s">
        <v>51</v>
      </c>
      <c r="P17" s="14" t="s">
        <v>50</v>
      </c>
      <c r="Q17" s="11"/>
      <c r="R17" s="1" t="s">
        <v>49</v>
      </c>
      <c r="S17" s="1" t="s">
        <v>51</v>
      </c>
      <c r="T17" s="1" t="s">
        <v>50</v>
      </c>
      <c r="V17" s="21">
        <v>16</v>
      </c>
      <c r="W17" s="17">
        <v>2.33392696741207</v>
      </c>
      <c r="X17" s="18">
        <v>7.1739131847222401E-2</v>
      </c>
      <c r="Y17" s="27"/>
      <c r="Z17" s="21">
        <v>55</v>
      </c>
      <c r="AA17" s="17">
        <v>2.0019685613277298</v>
      </c>
      <c r="AB17" s="18">
        <v>8.2039719491344906E-2</v>
      </c>
      <c r="AC17" s="27"/>
      <c r="AD17" s="21">
        <v>92</v>
      </c>
      <c r="AE17" s="17">
        <v>1.26764732596087</v>
      </c>
      <c r="AF17" s="18">
        <v>6.1006644874423997E-2</v>
      </c>
    </row>
    <row r="18" spans="1:32" x14ac:dyDescent="0.25">
      <c r="A18" s="8" t="s">
        <v>8</v>
      </c>
      <c r="B18" s="17">
        <v>18</v>
      </c>
      <c r="C18" s="17">
        <v>5</v>
      </c>
      <c r="D18" s="17">
        <v>1</v>
      </c>
      <c r="E18" s="18">
        <v>4</v>
      </c>
      <c r="F18" s="27"/>
      <c r="G18" t="s">
        <v>26</v>
      </c>
      <c r="H18" s="1">
        <f>B18+B17</f>
        <v>27</v>
      </c>
      <c r="I18" s="1">
        <f t="shared" ref="I18" si="11">C18+C17</f>
        <v>6</v>
      </c>
      <c r="J18" s="1">
        <f t="shared" ref="J18" si="12">D18+D17</f>
        <v>1</v>
      </c>
      <c r="K18" s="1">
        <f t="shared" ref="K18" si="13">E18+E17</f>
        <v>10</v>
      </c>
      <c r="L18" s="11"/>
      <c r="M18" s="1">
        <f>H18/$G$17/$G$41</f>
        <v>31.974399275888018</v>
      </c>
      <c r="N18" s="1">
        <f t="shared" ref="N18:P18" si="14">I18/$G$17/$G$41</f>
        <v>7.105422061308448</v>
      </c>
      <c r="O18" s="1">
        <f t="shared" si="14"/>
        <v>1.1842370102180748</v>
      </c>
      <c r="P18" s="1">
        <f t="shared" si="14"/>
        <v>11.842370102180746</v>
      </c>
      <c r="Q18" s="11"/>
      <c r="R18" s="4">
        <f t="shared" si="8"/>
        <v>31.974399275888018</v>
      </c>
      <c r="S18" s="4">
        <f t="shared" ref="S18:S27" si="15">O18</f>
        <v>1.1842370102180748</v>
      </c>
      <c r="T18" s="1">
        <f t="shared" si="9"/>
        <v>9.4738960817445967</v>
      </c>
      <c r="V18" s="21">
        <v>17</v>
      </c>
      <c r="W18" s="17">
        <v>2.3652312391640602</v>
      </c>
      <c r="X18" s="18">
        <v>7.1445618271873304E-2</v>
      </c>
      <c r="Y18" s="27"/>
      <c r="Z18" s="21">
        <v>56</v>
      </c>
      <c r="AA18" s="17">
        <v>1.8659628754456601</v>
      </c>
      <c r="AB18" s="18">
        <v>7.9303265649068699E-2</v>
      </c>
      <c r="AC18" s="27"/>
      <c r="AD18" s="21">
        <v>93</v>
      </c>
      <c r="AE18" s="17">
        <v>1.1999879199429899</v>
      </c>
      <c r="AF18" s="18">
        <v>5.3190957468320997E-2</v>
      </c>
    </row>
    <row r="19" spans="1:32" x14ac:dyDescent="0.25">
      <c r="A19" s="8" t="s">
        <v>9</v>
      </c>
      <c r="B19" s="17">
        <v>9</v>
      </c>
      <c r="C19" s="17">
        <v>7</v>
      </c>
      <c r="D19" s="17">
        <v>3</v>
      </c>
      <c r="E19" s="18">
        <v>3</v>
      </c>
      <c r="F19" s="27"/>
      <c r="G19" t="s">
        <v>27</v>
      </c>
      <c r="H19" s="1">
        <f>B19</f>
        <v>9</v>
      </c>
      <c r="I19" s="1">
        <f t="shared" ref="I19:I27" si="16">C19</f>
        <v>7</v>
      </c>
      <c r="J19" s="1">
        <f t="shared" ref="J19:J27" si="17">D19</f>
        <v>3</v>
      </c>
      <c r="K19" s="1">
        <f t="shared" ref="K19:K27" si="18">E19</f>
        <v>3</v>
      </c>
      <c r="L19" s="11"/>
      <c r="M19" s="1">
        <f t="shared" ref="M19:M27" si="19">H19/$G$17/$G$41</f>
        <v>10.658133091962672</v>
      </c>
      <c r="N19" s="1">
        <f t="shared" ref="N19:N27" si="20">I19/$G$17/$G$41</f>
        <v>8.2896590715265219</v>
      </c>
      <c r="O19" s="1">
        <f t="shared" ref="O19:O27" si="21">J19/$G$17/$G$41</f>
        <v>3.552711030654224</v>
      </c>
      <c r="P19" s="1">
        <f t="shared" ref="P19:P27" si="22">K19/$G$17/$G$41</f>
        <v>3.552711030654224</v>
      </c>
      <c r="Q19" s="11"/>
      <c r="R19" s="4">
        <f t="shared" si="8"/>
        <v>10.658133091962672</v>
      </c>
      <c r="S19" s="4">
        <f t="shared" si="15"/>
        <v>3.552711030654224</v>
      </c>
      <c r="T19" s="1">
        <f t="shared" si="9"/>
        <v>5.9211850510903732</v>
      </c>
      <c r="V19" s="21">
        <v>18</v>
      </c>
      <c r="W19" s="17">
        <v>2.3944089349815001</v>
      </c>
      <c r="X19" s="18">
        <v>6.8971465174284999E-2</v>
      </c>
      <c r="Y19" s="27"/>
      <c r="Z19" s="21">
        <v>57</v>
      </c>
      <c r="AA19" s="17">
        <v>1.96068891377123</v>
      </c>
      <c r="AB19" s="18">
        <v>7.9828302239270094E-2</v>
      </c>
      <c r="AC19" s="27"/>
      <c r="AD19" s="21">
        <v>94</v>
      </c>
      <c r="AE19" s="17">
        <v>1.28382062009642</v>
      </c>
      <c r="AF19" s="18">
        <v>5.8685984709960497E-2</v>
      </c>
    </row>
    <row r="20" spans="1:32" x14ac:dyDescent="0.25">
      <c r="A20" s="8" t="s">
        <v>10</v>
      </c>
      <c r="B20" s="17">
        <v>8</v>
      </c>
      <c r="C20" s="17">
        <v>5</v>
      </c>
      <c r="D20" s="17">
        <v>4</v>
      </c>
      <c r="E20" s="18">
        <v>0</v>
      </c>
      <c r="F20" s="27"/>
      <c r="G20" t="s">
        <v>28</v>
      </c>
      <c r="H20" s="1">
        <f t="shared" ref="H20:H27" si="23">B20</f>
        <v>8</v>
      </c>
      <c r="I20" s="1">
        <f t="shared" si="16"/>
        <v>5</v>
      </c>
      <c r="J20" s="1">
        <f t="shared" si="17"/>
        <v>4</v>
      </c>
      <c r="K20" s="1">
        <f t="shared" si="18"/>
        <v>0</v>
      </c>
      <c r="L20" s="10"/>
      <c r="M20" s="1">
        <f t="shared" si="19"/>
        <v>9.4738960817445985</v>
      </c>
      <c r="N20" s="1">
        <f t="shared" si="20"/>
        <v>5.9211850510903732</v>
      </c>
      <c r="O20" s="1">
        <f t="shared" si="21"/>
        <v>4.7369480408722993</v>
      </c>
      <c r="P20" s="1">
        <f t="shared" si="22"/>
        <v>0</v>
      </c>
      <c r="Q20" s="11"/>
      <c r="R20" s="4">
        <f t="shared" si="8"/>
        <v>9.4738960817445985</v>
      </c>
      <c r="S20" s="4">
        <f t="shared" si="15"/>
        <v>4.7369480408722993</v>
      </c>
      <c r="T20" s="1">
        <f t="shared" si="9"/>
        <v>2.9605925255451866</v>
      </c>
      <c r="V20" s="21">
        <v>19</v>
      </c>
      <c r="W20" s="17">
        <v>2.4894626249665599</v>
      </c>
      <c r="X20" s="18">
        <v>7.1722711986056203E-2</v>
      </c>
      <c r="Y20" s="27"/>
      <c r="Z20" s="21">
        <v>58</v>
      </c>
      <c r="AA20" s="17">
        <v>1.9617221514306999</v>
      </c>
      <c r="AB20" s="18">
        <v>8.6384943501674596E-2</v>
      </c>
      <c r="AC20" s="27"/>
      <c r="AD20" s="21">
        <v>95</v>
      </c>
      <c r="AE20" s="17">
        <v>1.45940923427169</v>
      </c>
      <c r="AF20" s="18">
        <v>6.2033891467326602E-2</v>
      </c>
    </row>
    <row r="21" spans="1:32" x14ac:dyDescent="0.25">
      <c r="A21" s="8" t="s">
        <v>11</v>
      </c>
      <c r="B21" s="17">
        <v>3</v>
      </c>
      <c r="C21" s="17">
        <v>2</v>
      </c>
      <c r="D21" s="17">
        <v>4</v>
      </c>
      <c r="E21" s="18">
        <v>1</v>
      </c>
      <c r="F21" s="27"/>
      <c r="G21" t="s">
        <v>29</v>
      </c>
      <c r="H21" s="1">
        <f t="shared" si="23"/>
        <v>3</v>
      </c>
      <c r="I21" s="1">
        <f t="shared" si="16"/>
        <v>2</v>
      </c>
      <c r="J21" s="1">
        <f t="shared" si="17"/>
        <v>4</v>
      </c>
      <c r="K21" s="1">
        <f t="shared" si="18"/>
        <v>1</v>
      </c>
      <c r="L21" s="11"/>
      <c r="M21" s="1">
        <f t="shared" si="19"/>
        <v>3.552711030654224</v>
      </c>
      <c r="N21" s="1">
        <f t="shared" si="20"/>
        <v>2.3684740204361496</v>
      </c>
      <c r="O21" s="1">
        <f t="shared" si="21"/>
        <v>4.7369480408722993</v>
      </c>
      <c r="P21" s="1">
        <f t="shared" si="22"/>
        <v>1.1842370102180748</v>
      </c>
      <c r="Q21" s="11"/>
      <c r="R21" s="4">
        <f t="shared" si="8"/>
        <v>3.552711030654224</v>
      </c>
      <c r="S21" s="4">
        <f t="shared" si="15"/>
        <v>4.7369480408722993</v>
      </c>
      <c r="T21" s="1">
        <f t="shared" si="9"/>
        <v>1.7763555153271122</v>
      </c>
      <c r="V21" s="21">
        <v>20</v>
      </c>
      <c r="W21" s="17">
        <v>2.38031237373951</v>
      </c>
      <c r="X21" s="18">
        <v>7.50390415588882E-2</v>
      </c>
      <c r="Y21" s="27"/>
      <c r="Z21" s="21">
        <v>59</v>
      </c>
      <c r="AA21" s="17">
        <v>1.99220641328323</v>
      </c>
      <c r="AB21" s="18">
        <v>8.4656658857240899E-2</v>
      </c>
      <c r="AC21" s="27"/>
      <c r="AD21" s="21">
        <v>96</v>
      </c>
      <c r="AE21" s="17">
        <v>1.3029696466429299</v>
      </c>
      <c r="AF21" s="18">
        <v>5.7134966348860602E-2</v>
      </c>
    </row>
    <row r="22" spans="1:32" x14ac:dyDescent="0.25">
      <c r="A22" s="8" t="s">
        <v>12</v>
      </c>
      <c r="B22" s="17">
        <v>0</v>
      </c>
      <c r="C22" s="17">
        <v>1</v>
      </c>
      <c r="D22" s="17">
        <v>10</v>
      </c>
      <c r="E22" s="18">
        <v>1</v>
      </c>
      <c r="F22" s="27"/>
      <c r="G22" t="s">
        <v>30</v>
      </c>
      <c r="H22" s="1">
        <f t="shared" si="23"/>
        <v>0</v>
      </c>
      <c r="I22" s="1">
        <f t="shared" si="16"/>
        <v>1</v>
      </c>
      <c r="J22" s="1">
        <f t="shared" si="17"/>
        <v>10</v>
      </c>
      <c r="K22" s="1">
        <f t="shared" si="18"/>
        <v>1</v>
      </c>
      <c r="L22" s="11"/>
      <c r="M22" s="1">
        <f t="shared" si="19"/>
        <v>0</v>
      </c>
      <c r="N22" s="1">
        <f t="shared" si="20"/>
        <v>1.1842370102180748</v>
      </c>
      <c r="O22" s="1">
        <f t="shared" si="21"/>
        <v>11.842370102180746</v>
      </c>
      <c r="P22" s="1">
        <f t="shared" si="22"/>
        <v>1.1842370102180748</v>
      </c>
      <c r="Q22" s="11"/>
      <c r="R22" s="4">
        <f t="shared" si="8"/>
        <v>0</v>
      </c>
      <c r="S22" s="4">
        <f t="shared" si="15"/>
        <v>11.842370102180746</v>
      </c>
      <c r="T22" s="1">
        <f t="shared" si="9"/>
        <v>1.1842370102180748</v>
      </c>
      <c r="V22" s="21">
        <v>21</v>
      </c>
      <c r="W22" s="17">
        <v>2.3789944018189599</v>
      </c>
      <c r="X22" s="18">
        <v>7.4696681999182196E-2</v>
      </c>
      <c r="Y22" s="27"/>
      <c r="Z22" s="21">
        <v>60</v>
      </c>
      <c r="AA22" s="17">
        <v>2.04676012089738</v>
      </c>
      <c r="AB22" s="18">
        <v>8.9362687792803694E-2</v>
      </c>
      <c r="AC22" s="27"/>
      <c r="AD22" s="21">
        <v>97</v>
      </c>
      <c r="AE22" s="17">
        <v>1.26202601119845</v>
      </c>
      <c r="AF22" s="18">
        <v>6.1179041504031202E-2</v>
      </c>
    </row>
    <row r="23" spans="1:32" x14ac:dyDescent="0.25">
      <c r="A23" s="8" t="s">
        <v>13</v>
      </c>
      <c r="B23" s="17">
        <v>1</v>
      </c>
      <c r="C23" s="17">
        <v>0</v>
      </c>
      <c r="D23" s="17">
        <v>2</v>
      </c>
      <c r="E23" s="18">
        <v>1</v>
      </c>
      <c r="F23" s="27"/>
      <c r="G23" t="s">
        <v>31</v>
      </c>
      <c r="H23" s="1">
        <f t="shared" si="23"/>
        <v>1</v>
      </c>
      <c r="I23" s="1">
        <f t="shared" si="16"/>
        <v>0</v>
      </c>
      <c r="J23" s="1">
        <f t="shared" si="17"/>
        <v>2</v>
      </c>
      <c r="K23" s="1">
        <f t="shared" si="18"/>
        <v>1</v>
      </c>
      <c r="L23" s="11"/>
      <c r="M23" s="1">
        <f t="shared" si="19"/>
        <v>1.1842370102180748</v>
      </c>
      <c r="N23" s="1">
        <f t="shared" si="20"/>
        <v>0</v>
      </c>
      <c r="O23" s="1">
        <f t="shared" si="21"/>
        <v>2.3684740204361496</v>
      </c>
      <c r="P23" s="1">
        <f t="shared" si="22"/>
        <v>1.1842370102180748</v>
      </c>
      <c r="Q23" s="11"/>
      <c r="R23" s="4">
        <f t="shared" si="8"/>
        <v>1.1842370102180748</v>
      </c>
      <c r="S23" s="4">
        <f t="shared" si="15"/>
        <v>2.3684740204361496</v>
      </c>
      <c r="T23" s="1">
        <f t="shared" si="9"/>
        <v>0.59211850510903741</v>
      </c>
      <c r="V23" s="21">
        <v>22</v>
      </c>
      <c r="W23" s="17">
        <v>2.4295959873850199</v>
      </c>
      <c r="X23" s="18">
        <v>7.1942532290583894E-2</v>
      </c>
      <c r="Y23" s="27"/>
      <c r="Z23" s="21">
        <v>61</v>
      </c>
      <c r="AA23" s="17">
        <v>1.95321680631579</v>
      </c>
      <c r="AB23" s="18">
        <v>8.3353236700524802E-2</v>
      </c>
      <c r="AC23" s="27"/>
      <c r="AD23" s="21">
        <v>98</v>
      </c>
      <c r="AE23" s="17">
        <v>1.3859515939306699</v>
      </c>
      <c r="AF23" s="18">
        <v>6.5609031552711805E-2</v>
      </c>
    </row>
    <row r="24" spans="1:32" x14ac:dyDescent="0.25">
      <c r="A24" s="8" t="s">
        <v>14</v>
      </c>
      <c r="B24" s="17">
        <v>0</v>
      </c>
      <c r="C24" s="17">
        <v>0</v>
      </c>
      <c r="D24" s="17">
        <v>0</v>
      </c>
      <c r="E24" s="18">
        <v>0</v>
      </c>
      <c r="F24" s="27"/>
      <c r="G24" t="s">
        <v>32</v>
      </c>
      <c r="H24" s="1">
        <f t="shared" si="23"/>
        <v>0</v>
      </c>
      <c r="I24" s="1">
        <f t="shared" si="16"/>
        <v>0</v>
      </c>
      <c r="J24" s="1">
        <f t="shared" si="17"/>
        <v>0</v>
      </c>
      <c r="K24" s="1">
        <f t="shared" si="18"/>
        <v>0</v>
      </c>
      <c r="L24" s="11"/>
      <c r="M24" s="1">
        <f t="shared" si="19"/>
        <v>0</v>
      </c>
      <c r="N24" s="1">
        <f t="shared" si="20"/>
        <v>0</v>
      </c>
      <c r="O24" s="1">
        <f t="shared" si="21"/>
        <v>0</v>
      </c>
      <c r="P24" s="1">
        <f t="shared" si="22"/>
        <v>0</v>
      </c>
      <c r="Q24" s="11"/>
      <c r="R24" s="4">
        <f t="shared" si="8"/>
        <v>0</v>
      </c>
      <c r="S24" s="4">
        <f t="shared" si="15"/>
        <v>0</v>
      </c>
      <c r="T24" s="1">
        <f t="shared" si="9"/>
        <v>0</v>
      </c>
      <c r="V24" s="21">
        <v>23</v>
      </c>
      <c r="W24" s="17">
        <v>2.37821779376887</v>
      </c>
      <c r="X24" s="18">
        <v>6.9337502225874106E-2</v>
      </c>
      <c r="Y24" s="27"/>
      <c r="Z24" s="21">
        <v>62</v>
      </c>
      <c r="AA24" s="17">
        <v>1.9284815873661401</v>
      </c>
      <c r="AB24" s="18">
        <v>8.0515724108468398E-2</v>
      </c>
      <c r="AC24" s="27"/>
      <c r="AD24" s="21">
        <v>99</v>
      </c>
      <c r="AE24" s="17">
        <v>1.3837379046442</v>
      </c>
      <c r="AF24" s="18">
        <v>6.3151545379508206E-2</v>
      </c>
    </row>
    <row r="25" spans="1:32" x14ac:dyDescent="0.25">
      <c r="A25" s="8" t="s">
        <v>15</v>
      </c>
      <c r="B25" s="17">
        <v>0</v>
      </c>
      <c r="C25" s="17">
        <v>0</v>
      </c>
      <c r="D25" s="17">
        <v>0</v>
      </c>
      <c r="E25" s="18">
        <v>0</v>
      </c>
      <c r="F25" s="27"/>
      <c r="G25" t="s">
        <v>33</v>
      </c>
      <c r="H25" s="1">
        <f t="shared" si="23"/>
        <v>0</v>
      </c>
      <c r="I25" s="1">
        <f t="shared" si="16"/>
        <v>0</v>
      </c>
      <c r="J25" s="1">
        <f t="shared" si="17"/>
        <v>0</v>
      </c>
      <c r="K25" s="1">
        <f t="shared" si="18"/>
        <v>0</v>
      </c>
      <c r="L25" s="11"/>
      <c r="M25" s="1">
        <f t="shared" si="19"/>
        <v>0</v>
      </c>
      <c r="N25" s="1">
        <f t="shared" si="20"/>
        <v>0</v>
      </c>
      <c r="O25" s="1">
        <f t="shared" si="21"/>
        <v>0</v>
      </c>
      <c r="P25" s="1">
        <f t="shared" si="22"/>
        <v>0</v>
      </c>
      <c r="Q25" s="11"/>
      <c r="R25" s="4">
        <f t="shared" si="8"/>
        <v>0</v>
      </c>
      <c r="S25" s="4">
        <f t="shared" si="15"/>
        <v>0</v>
      </c>
      <c r="T25" s="1">
        <f t="shared" si="9"/>
        <v>0</v>
      </c>
      <c r="V25" s="21">
        <v>24</v>
      </c>
      <c r="W25" s="17">
        <v>2.3694519017063</v>
      </c>
      <c r="X25" s="18">
        <v>7.2968763893290697E-2</v>
      </c>
      <c r="Y25" s="27"/>
      <c r="Z25" s="21">
        <v>63</v>
      </c>
      <c r="AA25" s="17">
        <v>1.9864246955379099</v>
      </c>
      <c r="AB25" s="18">
        <v>7.8785304398936898E-2</v>
      </c>
      <c r="AC25" s="27"/>
      <c r="AD25" s="21">
        <v>100</v>
      </c>
      <c r="AE25" s="17">
        <v>1.26975183565577</v>
      </c>
      <c r="AF25" s="18">
        <v>5.9170130301178597E-2</v>
      </c>
    </row>
    <row r="26" spans="1:32" x14ac:dyDescent="0.25">
      <c r="A26" s="8" t="s">
        <v>16</v>
      </c>
      <c r="B26" s="17">
        <v>0</v>
      </c>
      <c r="C26" s="17">
        <v>0</v>
      </c>
      <c r="D26" s="17">
        <v>0</v>
      </c>
      <c r="E26" s="18">
        <v>0</v>
      </c>
      <c r="F26" s="27"/>
      <c r="G26" t="s">
        <v>34</v>
      </c>
      <c r="H26" s="1">
        <f t="shared" si="23"/>
        <v>0</v>
      </c>
      <c r="I26" s="1">
        <f t="shared" si="16"/>
        <v>0</v>
      </c>
      <c r="J26" s="1">
        <f t="shared" si="17"/>
        <v>0</v>
      </c>
      <c r="K26" s="1">
        <f t="shared" si="18"/>
        <v>0</v>
      </c>
      <c r="L26" s="11"/>
      <c r="M26" s="1">
        <f t="shared" si="19"/>
        <v>0</v>
      </c>
      <c r="N26" s="1">
        <f t="shared" si="20"/>
        <v>0</v>
      </c>
      <c r="O26" s="1">
        <f t="shared" si="21"/>
        <v>0</v>
      </c>
      <c r="P26" s="1">
        <f t="shared" si="22"/>
        <v>0</v>
      </c>
      <c r="Q26" s="11"/>
      <c r="R26" s="4">
        <f t="shared" si="8"/>
        <v>0</v>
      </c>
      <c r="S26" s="4">
        <f t="shared" si="15"/>
        <v>0</v>
      </c>
      <c r="T26" s="1">
        <f t="shared" si="9"/>
        <v>0</v>
      </c>
      <c r="V26" s="21">
        <v>25</v>
      </c>
      <c r="W26" s="17">
        <v>2.3784506286842202</v>
      </c>
      <c r="X26" s="18">
        <v>7.15975564258476E-2</v>
      </c>
      <c r="Y26" s="27"/>
      <c r="Z26" s="21">
        <v>64</v>
      </c>
      <c r="AA26" s="17">
        <v>1.93557206061749</v>
      </c>
      <c r="AB26" s="18">
        <v>7.72156740138914E-2</v>
      </c>
      <c r="AC26" s="27"/>
      <c r="AD26" s="21">
        <v>101</v>
      </c>
      <c r="AE26" s="17">
        <v>1.37392532386357</v>
      </c>
      <c r="AF26" s="18">
        <v>6.5573853863856599E-2</v>
      </c>
    </row>
    <row r="27" spans="1:32" ht="15.75" thickBot="1" x14ac:dyDescent="0.3">
      <c r="A27" s="9" t="s">
        <v>17</v>
      </c>
      <c r="B27" s="19">
        <v>0</v>
      </c>
      <c r="C27" s="19">
        <v>0</v>
      </c>
      <c r="D27" s="19">
        <v>0</v>
      </c>
      <c r="E27" s="20">
        <v>0</v>
      </c>
      <c r="F27" s="27"/>
      <c r="G27" t="s">
        <v>35</v>
      </c>
      <c r="H27" s="1">
        <f t="shared" si="23"/>
        <v>0</v>
      </c>
      <c r="I27" s="1">
        <f t="shared" si="16"/>
        <v>0</v>
      </c>
      <c r="J27" s="1">
        <f t="shared" si="17"/>
        <v>0</v>
      </c>
      <c r="K27" s="1">
        <f t="shared" si="18"/>
        <v>0</v>
      </c>
      <c r="L27" s="11"/>
      <c r="M27" s="1">
        <f t="shared" si="19"/>
        <v>0</v>
      </c>
      <c r="N27" s="1">
        <f t="shared" si="20"/>
        <v>0</v>
      </c>
      <c r="O27" s="1">
        <f t="shared" si="21"/>
        <v>0</v>
      </c>
      <c r="P27" s="1">
        <f t="shared" si="22"/>
        <v>0</v>
      </c>
      <c r="Q27" s="11"/>
      <c r="R27" s="4">
        <f t="shared" si="8"/>
        <v>0</v>
      </c>
      <c r="S27" s="4">
        <f t="shared" si="15"/>
        <v>0</v>
      </c>
      <c r="T27" s="1">
        <f t="shared" si="9"/>
        <v>0</v>
      </c>
      <c r="V27" s="21">
        <v>26</v>
      </c>
      <c r="W27" s="17">
        <v>2.37176438134312</v>
      </c>
      <c r="X27" s="18">
        <v>7.1430627170316702E-2</v>
      </c>
      <c r="Y27" s="27"/>
      <c r="Z27" s="21">
        <v>65</v>
      </c>
      <c r="AA27" s="17">
        <v>1.9771636581693599</v>
      </c>
      <c r="AB27" s="18">
        <v>7.8166577440205498E-2</v>
      </c>
      <c r="AC27" s="27"/>
      <c r="AD27" s="21">
        <v>102</v>
      </c>
      <c r="AE27" s="17">
        <v>1.39294812212967</v>
      </c>
      <c r="AF27" s="18">
        <v>6.0896916943970598E-2</v>
      </c>
    </row>
    <row r="28" spans="1:32" ht="15.75" thickBot="1" x14ac:dyDescent="0.3">
      <c r="B28" s="27"/>
      <c r="C28" s="27"/>
      <c r="D28" s="27"/>
      <c r="E28" s="27"/>
      <c r="F28" s="27"/>
      <c r="L28" s="11"/>
      <c r="Q28" s="11"/>
      <c r="R28" s="4"/>
      <c r="S28" s="4"/>
      <c r="V28" s="21">
        <v>27</v>
      </c>
      <c r="W28" s="17">
        <v>2.4027705165057398</v>
      </c>
      <c r="X28" s="18">
        <v>7.0445523414865499E-2</v>
      </c>
      <c r="Y28" s="27"/>
      <c r="Z28" s="21">
        <v>66</v>
      </c>
      <c r="AA28" s="17">
        <v>1.9960514182992599</v>
      </c>
      <c r="AB28" s="18">
        <v>8.2157494943203499E-2</v>
      </c>
      <c r="AC28" s="27"/>
      <c r="AD28" s="21">
        <v>103</v>
      </c>
      <c r="AE28" s="17">
        <v>1.32382057788764</v>
      </c>
      <c r="AF28" s="18">
        <v>5.6900811035292397E-2</v>
      </c>
    </row>
    <row r="29" spans="1:32" x14ac:dyDescent="0.25">
      <c r="A29" s="5" t="s">
        <v>0</v>
      </c>
      <c r="B29" s="28" t="s">
        <v>1</v>
      </c>
      <c r="C29" s="28" t="s">
        <v>2</v>
      </c>
      <c r="D29" s="28" t="s">
        <v>3</v>
      </c>
      <c r="E29" s="29" t="s">
        <v>4</v>
      </c>
      <c r="F29" s="27"/>
      <c r="G29" s="12" t="s">
        <v>48</v>
      </c>
      <c r="L29" s="11"/>
      <c r="Q29" s="11"/>
      <c r="R29" s="4"/>
      <c r="S29" s="4"/>
      <c r="V29" s="21">
        <v>28</v>
      </c>
      <c r="W29" s="17">
        <v>2.4229442128018599</v>
      </c>
      <c r="X29" s="18">
        <v>7.3363047771287299E-2</v>
      </c>
      <c r="Y29" s="27"/>
      <c r="Z29" s="21">
        <v>67</v>
      </c>
      <c r="AA29" s="17">
        <v>1.93544624210228</v>
      </c>
      <c r="AB29" s="18">
        <v>7.9779440341774796E-2</v>
      </c>
      <c r="AC29" s="27"/>
      <c r="AD29" s="21">
        <v>104</v>
      </c>
      <c r="AE29" s="17">
        <v>1.33653031331877</v>
      </c>
      <c r="AF29" s="18">
        <v>5.82591187418652E-2</v>
      </c>
    </row>
    <row r="30" spans="1:32" ht="15.75" thickBot="1" x14ac:dyDescent="0.3">
      <c r="A30" s="8" t="s">
        <v>11</v>
      </c>
      <c r="B30" s="17">
        <v>4</v>
      </c>
      <c r="C30" s="17">
        <v>1</v>
      </c>
      <c r="D30" s="17">
        <v>0</v>
      </c>
      <c r="E30" s="18">
        <v>0</v>
      </c>
      <c r="F30" s="27"/>
      <c r="G30" s="13">
        <f>E42/COUNTA(G31:G36)*G47/4</f>
        <v>1.9675676464987402E-2</v>
      </c>
      <c r="H30" s="1" t="s">
        <v>40</v>
      </c>
      <c r="I30" s="1" t="s">
        <v>41</v>
      </c>
      <c r="J30" s="1" t="s">
        <v>42</v>
      </c>
      <c r="K30" s="1" t="s">
        <v>43</v>
      </c>
      <c r="L30" s="11"/>
      <c r="M30" s="14" t="s">
        <v>49</v>
      </c>
      <c r="N30" s="14" t="s">
        <v>50</v>
      </c>
      <c r="O30" s="14" t="s">
        <v>51</v>
      </c>
      <c r="P30" s="14" t="s">
        <v>50</v>
      </c>
      <c r="Q30" s="11"/>
      <c r="R30" s="1" t="s">
        <v>49</v>
      </c>
      <c r="S30" s="1" t="s">
        <v>51</v>
      </c>
      <c r="T30" s="1" t="s">
        <v>50</v>
      </c>
      <c r="V30" s="21">
        <v>29</v>
      </c>
      <c r="W30" s="17">
        <v>2.4431228309774</v>
      </c>
      <c r="X30" s="18">
        <v>6.9785782502606405E-2</v>
      </c>
      <c r="Y30" s="27"/>
      <c r="Z30" s="21">
        <v>68</v>
      </c>
      <c r="AA30" s="17">
        <v>1.96940909818906</v>
      </c>
      <c r="AB30" s="18">
        <v>8.0839321375121898E-2</v>
      </c>
      <c r="AC30" s="27"/>
      <c r="AD30" s="21">
        <v>105</v>
      </c>
      <c r="AE30" s="17">
        <v>1.3573719754142299</v>
      </c>
      <c r="AF30" s="18">
        <v>6.0809590289240101E-2</v>
      </c>
    </row>
    <row r="31" spans="1:32" x14ac:dyDescent="0.25">
      <c r="A31" s="8" t="s">
        <v>12</v>
      </c>
      <c r="B31" s="17">
        <v>6</v>
      </c>
      <c r="C31" s="17">
        <v>2</v>
      </c>
      <c r="D31" s="17">
        <v>2</v>
      </c>
      <c r="E31" s="18">
        <v>2</v>
      </c>
      <c r="F31" s="27"/>
      <c r="G31" t="s">
        <v>30</v>
      </c>
      <c r="H31" s="1">
        <f>B31+B30</f>
        <v>10</v>
      </c>
      <c r="I31" s="1">
        <f t="shared" ref="I31" si="24">C31+C30</f>
        <v>3</v>
      </c>
      <c r="J31" s="1">
        <f t="shared" ref="J31" si="25">D31+D30</f>
        <v>2</v>
      </c>
      <c r="K31" s="1">
        <f t="shared" ref="K31" si="26">E31+E30</f>
        <v>2</v>
      </c>
      <c r="L31" s="11"/>
      <c r="M31" s="1">
        <f>H31/$G$30/$G$42</f>
        <v>15.882554307908523</v>
      </c>
      <c r="N31" s="1">
        <f t="shared" ref="N31:P31" si="27">I31/$G$30/$G$42</f>
        <v>4.7647662923725571</v>
      </c>
      <c r="O31" s="1">
        <f t="shared" si="27"/>
        <v>3.1765108615817046</v>
      </c>
      <c r="P31" s="1">
        <f t="shared" si="27"/>
        <v>3.1765108615817046</v>
      </c>
      <c r="Q31" s="11"/>
      <c r="R31" s="4">
        <f t="shared" si="8"/>
        <v>15.882554307908523</v>
      </c>
      <c r="S31" s="4">
        <f t="shared" ref="S31:S36" si="28">O31</f>
        <v>3.1765108615817046</v>
      </c>
      <c r="T31" s="1">
        <f t="shared" si="9"/>
        <v>3.9706385769771311</v>
      </c>
      <c r="V31" s="21">
        <v>30</v>
      </c>
      <c r="W31" s="17">
        <v>2.40363487971698</v>
      </c>
      <c r="X31" s="18">
        <v>7.43747740703634E-2</v>
      </c>
      <c r="Y31" s="27"/>
      <c r="Z31" s="21">
        <v>69</v>
      </c>
      <c r="AA31" s="17">
        <v>1.9694215236096999</v>
      </c>
      <c r="AB31" s="18">
        <v>8.1506542906044893E-2</v>
      </c>
      <c r="AC31" s="27"/>
      <c r="AD31" s="21">
        <v>106</v>
      </c>
      <c r="AE31" s="17">
        <v>1.2256968813074001</v>
      </c>
      <c r="AF31" s="18">
        <v>6.0277553458333202E-2</v>
      </c>
    </row>
    <row r="32" spans="1:32" x14ac:dyDescent="0.25">
      <c r="A32" s="8" t="s">
        <v>13</v>
      </c>
      <c r="B32" s="17">
        <v>2</v>
      </c>
      <c r="C32" s="17">
        <v>0</v>
      </c>
      <c r="D32" s="17">
        <v>1</v>
      </c>
      <c r="E32" s="18">
        <v>0</v>
      </c>
      <c r="F32" s="27"/>
      <c r="G32" t="s">
        <v>31</v>
      </c>
      <c r="H32" s="1">
        <f>B32</f>
        <v>2</v>
      </c>
      <c r="I32" s="1">
        <f t="shared" ref="I32:I36" si="29">C32</f>
        <v>0</v>
      </c>
      <c r="J32" s="1">
        <f t="shared" ref="J32:J36" si="30">D32</f>
        <v>1</v>
      </c>
      <c r="K32" s="1">
        <f t="shared" ref="K32:K36" si="31">E32</f>
        <v>0</v>
      </c>
      <c r="L32" s="11"/>
      <c r="M32" s="1">
        <f t="shared" ref="M32:M36" si="32">H32/$G$30/$G$42</f>
        <v>3.1765108615817046</v>
      </c>
      <c r="N32" s="1">
        <f t="shared" ref="N32:N36" si="33">I32/$G$30/$G$42</f>
        <v>0</v>
      </c>
      <c r="O32" s="1">
        <f t="shared" ref="O32:O36" si="34">J32/$G$30/$G$42</f>
        <v>1.5882554307908523</v>
      </c>
      <c r="P32" s="1">
        <f t="shared" ref="P32:P36" si="35">K32/$G$30/$G$42</f>
        <v>0</v>
      </c>
      <c r="Q32" s="11"/>
      <c r="R32" s="4">
        <f t="shared" si="8"/>
        <v>3.1765108615817046</v>
      </c>
      <c r="S32" s="4">
        <f t="shared" si="28"/>
        <v>1.5882554307908523</v>
      </c>
      <c r="T32" s="1">
        <f t="shared" si="9"/>
        <v>0</v>
      </c>
      <c r="V32" s="21">
        <v>31</v>
      </c>
      <c r="W32" s="17">
        <v>2.3162860089263901</v>
      </c>
      <c r="X32" s="18">
        <v>7.1719234936648807E-2</v>
      </c>
      <c r="Y32" s="27"/>
      <c r="Z32" s="21">
        <v>70</v>
      </c>
      <c r="AA32" s="17">
        <v>1.99774442415804</v>
      </c>
      <c r="AB32" s="18">
        <v>9.10465770842077E-2</v>
      </c>
      <c r="AC32" s="27"/>
      <c r="AD32" s="21">
        <v>107</v>
      </c>
      <c r="AE32" s="17">
        <v>1.1015378974865599</v>
      </c>
      <c r="AF32" s="18">
        <v>5.3151713340337699E-2</v>
      </c>
    </row>
    <row r="33" spans="1:32" x14ac:dyDescent="0.25">
      <c r="A33" s="8" t="s">
        <v>14</v>
      </c>
      <c r="B33" s="17">
        <v>0</v>
      </c>
      <c r="C33" s="17">
        <v>0</v>
      </c>
      <c r="D33" s="17">
        <v>0</v>
      </c>
      <c r="E33" s="18">
        <v>0</v>
      </c>
      <c r="F33" s="27"/>
      <c r="G33" t="s">
        <v>32</v>
      </c>
      <c r="H33" s="1">
        <f t="shared" ref="H33:H36" si="36">B33</f>
        <v>0</v>
      </c>
      <c r="I33" s="1">
        <f t="shared" si="29"/>
        <v>0</v>
      </c>
      <c r="J33" s="1">
        <f t="shared" si="30"/>
        <v>0</v>
      </c>
      <c r="K33" s="1">
        <f t="shared" si="31"/>
        <v>0</v>
      </c>
      <c r="L33" s="11"/>
      <c r="M33" s="1">
        <f t="shared" si="32"/>
        <v>0</v>
      </c>
      <c r="N33" s="1">
        <f t="shared" si="33"/>
        <v>0</v>
      </c>
      <c r="O33" s="1">
        <f t="shared" si="34"/>
        <v>0</v>
      </c>
      <c r="P33" s="1">
        <f t="shared" si="35"/>
        <v>0</v>
      </c>
      <c r="Q33" s="11"/>
      <c r="R33" s="4">
        <f t="shared" si="8"/>
        <v>0</v>
      </c>
      <c r="S33" s="4">
        <f t="shared" si="28"/>
        <v>0</v>
      </c>
      <c r="T33" s="1">
        <f t="shared" si="9"/>
        <v>0</v>
      </c>
      <c r="V33" s="21">
        <v>32</v>
      </c>
      <c r="W33" s="17">
        <v>2.3950207542327702</v>
      </c>
      <c r="X33" s="18">
        <v>6.9103520548376998E-2</v>
      </c>
      <c r="Y33" s="27"/>
      <c r="Z33" s="21">
        <v>71</v>
      </c>
      <c r="AA33" s="17">
        <v>1.9466482561959599</v>
      </c>
      <c r="AB33" s="18">
        <v>7.8805639750576306E-2</v>
      </c>
      <c r="AC33" s="27"/>
      <c r="AD33" s="21">
        <v>108</v>
      </c>
      <c r="AE33" s="17">
        <v>1.3249598663861899</v>
      </c>
      <c r="AF33" s="18">
        <v>6.6036577670027699E-2</v>
      </c>
    </row>
    <row r="34" spans="1:32" ht="15.75" thickBot="1" x14ac:dyDescent="0.3">
      <c r="A34" s="8" t="s">
        <v>15</v>
      </c>
      <c r="B34" s="17">
        <v>0</v>
      </c>
      <c r="C34" s="17">
        <v>0</v>
      </c>
      <c r="D34" s="17">
        <v>0</v>
      </c>
      <c r="E34" s="18">
        <v>0</v>
      </c>
      <c r="F34" s="27"/>
      <c r="G34" t="s">
        <v>33</v>
      </c>
      <c r="H34" s="1">
        <f t="shared" si="36"/>
        <v>0</v>
      </c>
      <c r="I34" s="1">
        <f t="shared" si="29"/>
        <v>0</v>
      </c>
      <c r="J34" s="1">
        <f t="shared" si="30"/>
        <v>0</v>
      </c>
      <c r="K34" s="1">
        <f t="shared" si="31"/>
        <v>0</v>
      </c>
      <c r="L34" s="11"/>
      <c r="M34" s="1">
        <f t="shared" si="32"/>
        <v>0</v>
      </c>
      <c r="N34" s="1">
        <f t="shared" si="33"/>
        <v>0</v>
      </c>
      <c r="O34" s="1">
        <f t="shared" si="34"/>
        <v>0</v>
      </c>
      <c r="P34" s="1">
        <f t="shared" si="35"/>
        <v>0</v>
      </c>
      <c r="Q34" s="11"/>
      <c r="R34" s="4">
        <f t="shared" si="8"/>
        <v>0</v>
      </c>
      <c r="S34" s="4">
        <f t="shared" si="28"/>
        <v>0</v>
      </c>
      <c r="T34" s="1">
        <f t="shared" si="9"/>
        <v>0</v>
      </c>
      <c r="V34" s="21">
        <v>33</v>
      </c>
      <c r="W34" s="17">
        <v>2.3814335108484999</v>
      </c>
      <c r="X34" s="18">
        <v>7.6209775402451593E-2</v>
      </c>
      <c r="Y34" s="27"/>
      <c r="Z34" s="21">
        <v>72</v>
      </c>
      <c r="AA34" s="17">
        <v>1.69825154520388</v>
      </c>
      <c r="AB34" s="18">
        <v>8.2373274602639907E-2</v>
      </c>
      <c r="AC34" s="27"/>
      <c r="AD34" s="32"/>
      <c r="AE34" s="25"/>
      <c r="AF34" s="26"/>
    </row>
    <row r="35" spans="1:32" x14ac:dyDescent="0.25">
      <c r="A35" s="8" t="s">
        <v>16</v>
      </c>
      <c r="B35" s="17">
        <v>0</v>
      </c>
      <c r="C35" s="17">
        <v>0</v>
      </c>
      <c r="D35" s="17">
        <v>0</v>
      </c>
      <c r="E35" s="18">
        <v>0</v>
      </c>
      <c r="F35" s="27"/>
      <c r="G35" t="s">
        <v>34</v>
      </c>
      <c r="H35" s="1">
        <f t="shared" si="36"/>
        <v>0</v>
      </c>
      <c r="I35" s="1">
        <f t="shared" si="29"/>
        <v>0</v>
      </c>
      <c r="J35" s="1">
        <f t="shared" si="30"/>
        <v>0</v>
      </c>
      <c r="K35" s="1">
        <f t="shared" si="31"/>
        <v>0</v>
      </c>
      <c r="L35" s="10"/>
      <c r="M35" s="1">
        <f t="shared" si="32"/>
        <v>0</v>
      </c>
      <c r="N35" s="1">
        <f t="shared" si="33"/>
        <v>0</v>
      </c>
      <c r="O35" s="1">
        <f t="shared" si="34"/>
        <v>0</v>
      </c>
      <c r="P35" s="1">
        <f t="shared" si="35"/>
        <v>0</v>
      </c>
      <c r="Q35" s="10"/>
      <c r="R35" s="4">
        <f t="shared" si="8"/>
        <v>0</v>
      </c>
      <c r="S35" s="4">
        <f t="shared" si="28"/>
        <v>0</v>
      </c>
      <c r="T35" s="1">
        <f t="shared" si="9"/>
        <v>0</v>
      </c>
      <c r="V35" s="21">
        <v>34</v>
      </c>
      <c r="W35" s="17">
        <v>2.2381356483748598</v>
      </c>
      <c r="X35" s="18">
        <v>7.3267902681135297E-2</v>
      </c>
      <c r="Y35" s="27"/>
      <c r="Z35" s="21">
        <v>73</v>
      </c>
      <c r="AA35" s="17">
        <v>1.9481196575946</v>
      </c>
      <c r="AB35" s="18">
        <v>8.2189612172670498E-2</v>
      </c>
      <c r="AC35" s="27"/>
      <c r="AD35" s="27"/>
      <c r="AE35" s="27"/>
      <c r="AF35" s="27"/>
    </row>
    <row r="36" spans="1:32" ht="15.75" thickBot="1" x14ac:dyDescent="0.3">
      <c r="A36" s="9" t="s">
        <v>17</v>
      </c>
      <c r="B36" s="19">
        <v>0</v>
      </c>
      <c r="C36" s="19">
        <v>0</v>
      </c>
      <c r="D36" s="19">
        <v>0</v>
      </c>
      <c r="E36" s="20">
        <v>0</v>
      </c>
      <c r="F36" s="27"/>
      <c r="G36" t="s">
        <v>35</v>
      </c>
      <c r="H36" s="1">
        <f t="shared" si="36"/>
        <v>0</v>
      </c>
      <c r="I36" s="1">
        <f t="shared" si="29"/>
        <v>0</v>
      </c>
      <c r="J36" s="1">
        <f t="shared" si="30"/>
        <v>0</v>
      </c>
      <c r="K36" s="1">
        <f t="shared" si="31"/>
        <v>0</v>
      </c>
      <c r="L36" s="11"/>
      <c r="M36" s="1">
        <f t="shared" si="32"/>
        <v>0</v>
      </c>
      <c r="N36" s="1">
        <f t="shared" si="33"/>
        <v>0</v>
      </c>
      <c r="O36" s="1">
        <f t="shared" si="34"/>
        <v>0</v>
      </c>
      <c r="P36" s="1">
        <f t="shared" si="35"/>
        <v>0</v>
      </c>
      <c r="Q36" s="11"/>
      <c r="R36" s="4">
        <f t="shared" si="8"/>
        <v>0</v>
      </c>
      <c r="S36" s="4">
        <f t="shared" si="28"/>
        <v>0</v>
      </c>
      <c r="T36" s="1">
        <f t="shared" si="9"/>
        <v>0</v>
      </c>
      <c r="V36" s="21">
        <v>35</v>
      </c>
      <c r="W36" s="17">
        <v>2.2982519063250901</v>
      </c>
      <c r="X36" s="18">
        <v>7.9186673271096505E-2</v>
      </c>
      <c r="Y36" s="27"/>
      <c r="Z36" s="31"/>
      <c r="AA36" s="23"/>
      <c r="AB36" s="24"/>
      <c r="AC36" s="27"/>
      <c r="AD36" s="27"/>
      <c r="AE36" s="27"/>
      <c r="AF36" s="27"/>
    </row>
    <row r="37" spans="1:32" ht="15.75" thickBot="1" x14ac:dyDescent="0.3">
      <c r="B37" s="27"/>
      <c r="C37" s="27"/>
      <c r="D37" s="27"/>
      <c r="E37" s="27"/>
      <c r="F37" s="27"/>
      <c r="V37" s="31"/>
      <c r="W37" s="23"/>
      <c r="X37" s="24"/>
      <c r="Y37" s="27"/>
      <c r="Z37" s="31"/>
      <c r="AA37" s="23"/>
      <c r="AB37" s="24"/>
      <c r="AC37" s="27"/>
      <c r="AD37" s="27"/>
      <c r="AE37" s="27"/>
      <c r="AF37" s="27"/>
    </row>
    <row r="38" spans="1:32" x14ac:dyDescent="0.25">
      <c r="A38" s="5" t="s">
        <v>18</v>
      </c>
      <c r="B38" s="28" t="s">
        <v>19</v>
      </c>
      <c r="C38" s="29" t="s">
        <v>20</v>
      </c>
      <c r="D38" s="27"/>
      <c r="E38" s="27" t="s">
        <v>38</v>
      </c>
      <c r="F38" s="33" t="s">
        <v>37</v>
      </c>
      <c r="G38" s="1" t="s">
        <v>36</v>
      </c>
      <c r="V38" s="31"/>
      <c r="W38" s="23"/>
      <c r="X38" s="24"/>
      <c r="Y38" s="27"/>
      <c r="Z38" s="31"/>
      <c r="AA38" s="23"/>
      <c r="AB38" s="24"/>
      <c r="AC38" s="27"/>
      <c r="AD38" s="27"/>
      <c r="AE38" s="27"/>
      <c r="AF38" s="27"/>
    </row>
    <row r="39" spans="1:32" ht="15.75" thickBot="1" x14ac:dyDescent="0.3">
      <c r="A39" s="8">
        <v>1</v>
      </c>
      <c r="B39" s="22">
        <v>2.4372366634883136</v>
      </c>
      <c r="C39" s="22">
        <v>0.10603431735229497</v>
      </c>
      <c r="D39" s="27"/>
      <c r="E39" s="27"/>
      <c r="F39" s="33"/>
      <c r="V39" s="31"/>
      <c r="W39" s="23"/>
      <c r="X39" s="24"/>
      <c r="Y39" s="27"/>
      <c r="Z39" s="32"/>
      <c r="AA39" s="25"/>
      <c r="AB39" s="26"/>
      <c r="AC39" s="27"/>
      <c r="AD39" s="27"/>
      <c r="AE39" s="27"/>
      <c r="AF39" s="27"/>
    </row>
    <row r="40" spans="1:32" ht="15.75" thickBot="1" x14ac:dyDescent="0.3">
      <c r="A40" s="8">
        <v>2</v>
      </c>
      <c r="B40" s="22">
        <v>2.3318224657781346</v>
      </c>
      <c r="C40" s="22">
        <v>7.2902810128621334E-2</v>
      </c>
      <c r="D40" s="27"/>
      <c r="E40" s="30">
        <f>AVERAGE('Cell 5 Gold data'!W:W)</f>
        <v>2.3318224657781328</v>
      </c>
      <c r="F40" s="30">
        <f>_xlfn.STDEV.P('Cell 5 Gold data'!W:W)</f>
        <v>0.1337730212145832</v>
      </c>
      <c r="G40" s="1">
        <f>COUNT('Cell 5 Gold data'!W:W)</f>
        <v>35</v>
      </c>
      <c r="H40" s="15" t="str">
        <f>IF(ABS((E40-B40)/E40)&lt;0.001,"MATCH","ERROR")</f>
        <v>MATCH</v>
      </c>
      <c r="J40" s="16"/>
      <c r="V40" s="32"/>
      <c r="W40" s="25"/>
      <c r="X40" s="26"/>
      <c r="Y40" s="27"/>
      <c r="Z40" s="27"/>
      <c r="AA40" s="27"/>
      <c r="AB40" s="27"/>
      <c r="AC40" s="27"/>
      <c r="AD40" s="27"/>
      <c r="AE40" s="27"/>
      <c r="AF40" s="27"/>
    </row>
    <row r="41" spans="1:32" x14ac:dyDescent="0.25">
      <c r="A41" s="8">
        <v>3</v>
      </c>
      <c r="B41" s="22">
        <v>1.9318218942732723</v>
      </c>
      <c r="C41" s="22">
        <v>8.1845629323730684E-2</v>
      </c>
      <c r="D41" s="27"/>
      <c r="E41" s="30">
        <f>AVERAGE('Cell 5 Gold data'!AA:AA)</f>
        <v>1.9318218942732719</v>
      </c>
      <c r="F41" s="30">
        <f>_xlfn.STDEV.P('Cell 5 Gold data'!AA:AA)</f>
        <v>9.0191229610693632E-2</v>
      </c>
      <c r="G41" s="1">
        <f>COUNT('Cell 5 Gold data'!AA:AA)</f>
        <v>34</v>
      </c>
      <c r="H41" s="15" t="str">
        <f t="shared" ref="H41" si="37">IF(ABS((E41-B41)/E41)&lt;0.001,"MATCH","ERROR")</f>
        <v>MATCH</v>
      </c>
    </row>
    <row r="42" spans="1:32" ht="15.75" thickBot="1" x14ac:dyDescent="0.3">
      <c r="A42" s="9">
        <v>4</v>
      </c>
      <c r="B42" s="22">
        <v>1.2880813123623862</v>
      </c>
      <c r="C42" s="22">
        <v>5.8346897290259415E-2</v>
      </c>
      <c r="D42" s="27"/>
      <c r="E42" s="30">
        <f>AVERAGE('Cell 5 Gold data'!AE:AE)</f>
        <v>1.2880813123623864</v>
      </c>
      <c r="F42" s="30">
        <f>_xlfn.STDEV.P('Cell 5 Gold data'!AE:AE)</f>
        <v>7.5433870207111398E-2</v>
      </c>
      <c r="G42" s="1">
        <f>COUNT('Cell 5 Gold data'!AE:AE)</f>
        <v>32</v>
      </c>
      <c r="H42" s="15" t="str">
        <f>IF(ABS((E42-B42)/E42)&lt;0.001,"MATCH","ERROR")</f>
        <v>MATCH</v>
      </c>
    </row>
    <row r="43" spans="1:32" x14ac:dyDescent="0.25">
      <c r="B43" s="27"/>
      <c r="C43" s="27"/>
      <c r="D43" s="27"/>
      <c r="E43" s="27"/>
      <c r="F43" s="33"/>
    </row>
    <row r="44" spans="1:32" x14ac:dyDescent="0.25">
      <c r="B44" s="27"/>
      <c r="C44" s="27"/>
      <c r="D44" s="27"/>
      <c r="E44" s="27" t="s">
        <v>47</v>
      </c>
      <c r="F44" s="33" t="s">
        <v>37</v>
      </c>
      <c r="G44" s="1" t="s">
        <v>39</v>
      </c>
    </row>
    <row r="45" spans="1:32" x14ac:dyDescent="0.25">
      <c r="D45" s="1" t="s">
        <v>44</v>
      </c>
      <c r="E45" s="2">
        <f>AVERAGE('Cell 5 Gold data'!X:X)</f>
        <v>7.2902810128621306E-2</v>
      </c>
      <c r="F45" s="3">
        <f>_xlfn.STDEV.P('Cell 5 Gold data'!X:X)</f>
        <v>3.0402961711742597E-3</v>
      </c>
      <c r="G45" s="3">
        <f>E45*2*PI()</f>
        <v>0.45806186545225652</v>
      </c>
      <c r="H45" s="15" t="str">
        <f>IF(ABS((E45-C40)/E45)&lt;0.001,"MATCH","ERROR")</f>
        <v>MATCH</v>
      </c>
    </row>
    <row r="46" spans="1:32" x14ac:dyDescent="0.25">
      <c r="D46" s="1" t="s">
        <v>45</v>
      </c>
      <c r="E46" s="2">
        <f>AVERAGE('Cell 5 Gold data'!AB:AB)</f>
        <v>8.1845629323730643E-2</v>
      </c>
      <c r="F46" s="3">
        <f>_xlfn.STDEV.P('Cell 5 Gold data'!AB:AB)</f>
        <v>3.5253142869297398E-3</v>
      </c>
      <c r="G46" s="3">
        <f t="shared" ref="G46:G47" si="38">E46*2*PI()</f>
        <v>0.51425125562373109</v>
      </c>
      <c r="H46" s="15" t="str">
        <f t="shared" ref="H46:H47" si="39">IF(ABS((E46-C41)/E46)&lt;0.001,"MATCH","ERROR")</f>
        <v>MATCH</v>
      </c>
    </row>
    <row r="47" spans="1:32" x14ac:dyDescent="0.25">
      <c r="D47" s="1" t="s">
        <v>46</v>
      </c>
      <c r="E47" s="2">
        <f>AVERAGE('Cell 5 Gold data'!AF:AF)</f>
        <v>5.8346897290259436E-2</v>
      </c>
      <c r="F47" s="3">
        <f>_xlfn.STDEV.P('Cell 5 Gold data'!AF:AF)</f>
        <v>4.6991599205071745E-3</v>
      </c>
      <c r="G47" s="3">
        <f t="shared" si="38"/>
        <v>0.3666043677736745</v>
      </c>
      <c r="H47" s="15" t="str">
        <f t="shared" si="39"/>
        <v>MATCH</v>
      </c>
    </row>
  </sheetData>
  <conditionalFormatting sqref="R3:T36">
    <cfRule type="top10" dxfId="1" priority="2" rank="10"/>
  </conditionalFormatting>
  <conditionalFormatting sqref="H40:H47">
    <cfRule type="cellIs" dxfId="0" priority="1" operator="equal">
      <formula>"ERROR"</formula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Cell 5 Gold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Indzhykulian, Artur</dc:creator>
  <cp:lastModifiedBy>Maryna Ivanchenko</cp:lastModifiedBy>
  <dcterms:created xsi:type="dcterms:W3CDTF">2018-09-16T16:51:04Z</dcterms:created>
  <dcterms:modified xsi:type="dcterms:W3CDTF">2019-10-04T20:15:41Z</dcterms:modified>
</cp:coreProperties>
</file>